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TADOS FINANCIEROS ENDOCENTRO 2025\"/>
    </mc:Choice>
  </mc:AlternateContent>
  <xr:revisionPtr revIDLastSave="0" documentId="8_{B89D885A-AA04-4B55-81CB-143F3459C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FF" sheetId="2" r:id="rId1"/>
    <sheet name="Hoja8" sheetId="17" state="hidden" r:id="rId2"/>
    <sheet name="Hoja7" sheetId="16" state="hidden" r:id="rId3"/>
    <sheet name="Hoja6" sheetId="15" state="hidden" r:id="rId4"/>
    <sheet name="Hoja5" sheetId="12" state="hidden" r:id="rId5"/>
    <sheet name="Hoja4" sheetId="11" state="hidden" r:id="rId6"/>
    <sheet name="ESTADO DE RESULTADOS" sheetId="1" r:id="rId7"/>
    <sheet name="ECP" sheetId="18" state="hidden" r:id="rId8"/>
    <sheet name="Estado-cambios-patrimon-individ" sheetId="19" r:id="rId9"/>
    <sheet name="Hoja3" sheetId="10" state="hidden" r:id="rId10"/>
    <sheet name="CXP" sheetId="5" state="hidden" r:id="rId11"/>
    <sheet name="Hoja2" sheetId="9" state="hidden" r:id="rId12"/>
    <sheet name="CXC" sheetId="6" state="hidden" r:id="rId13"/>
    <sheet name="CC2" sheetId="14" state="hidden" r:id="rId14"/>
    <sheet name="EXOGENA" sheetId="13" state="hidden" r:id="rId15"/>
    <sheet name="Hoja1" sheetId="8" state="hidden" r:id="rId16"/>
    <sheet name="RELACION DE INGRESOS" sheetId="7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C">#REF!</definedName>
    <definedName name="ACC">#REF!</definedName>
    <definedName name="actividades_tarifas">'[1]Actividades '!$B$12:$J$40</definedName>
    <definedName name="AD">#REF!</definedName>
    <definedName name="ai">#REF!</definedName>
    <definedName name="Año_1">#REF!</definedName>
    <definedName name="Año_2">#REF!</definedName>
    <definedName name="AOP">#REF!</definedName>
    <definedName name="_xlnm.Print_Area" localSheetId="0">EEFF!$B$2:$L$74</definedName>
    <definedName name="_xlnm.Print_Area" localSheetId="6">'ESTADO DE RESULTADOS'!$A$1:$H$44</definedName>
    <definedName name="ARL">[2]Tablas!$A$12:$B$17</definedName>
    <definedName name="AS">#REF!</definedName>
    <definedName name="BE">#REF!</definedName>
    <definedName name="Bimestralmente" comment="cada dos meses">#REF!</definedName>
    <definedName name="BP_APERTURA">#REF!</definedName>
    <definedName name="BP_Diciembre_Año_2">#REF!</definedName>
    <definedName name="BP_Enero_Año_1">#REF!</definedName>
    <definedName name="CIR">#REF!</definedName>
    <definedName name="Codigo_Ctro_Costos_Grupo">#REF!</definedName>
    <definedName name="Codigo_CtroCostos">#REF!</definedName>
    <definedName name="Codigo1">[3]Año_1!$A$1:$A$65536</definedName>
    <definedName name="Codigos_PUC">#REF!</definedName>
    <definedName name="CR">#REF!</definedName>
    <definedName name="Cuatrimestralmente" comment="cada cuatro años">#REF!</definedName>
    <definedName name="CV">#REF!</definedName>
    <definedName name="DC">#REF!</definedName>
    <definedName name="DII">[4]Normativa!$E$46:$F$55</definedName>
    <definedName name="DIP">[4]Normativa!$M$20:$N$29</definedName>
    <definedName name="ECP">#REF!</definedName>
    <definedName name="ECPC">#REF!</definedName>
    <definedName name="EFE">#REF!</definedName>
    <definedName name="EGC">[4]Normativa!$N$162:$O$171</definedName>
    <definedName name="ENGC">[4]Normativa!$J$162:$K$261</definedName>
    <definedName name="ERC">#REF!</definedName>
    <definedName name="ETC">#REF!</definedName>
    <definedName name="EYE">#REF!</definedName>
    <definedName name="GCI">[4]Normativa!$E$33:$F$42</definedName>
    <definedName name="GCII">[4]Normativa!$I$33:$J$42</definedName>
    <definedName name="GCIII">[4]Normativa!$M$33:$N$42</definedName>
    <definedName name="GIMP">#REF!</definedName>
    <definedName name="GMF">[4]Normativa!$J$59:$M$110</definedName>
    <definedName name="GTOS">#REF!</definedName>
    <definedName name="HTEFE">#REF!</definedName>
    <definedName name="IBC">'[2]EJ1  Prest. servicios'!$D$14</definedName>
    <definedName name="IBC_2">'[2]EJ2  Prest. servicios'!$D$14</definedName>
    <definedName name="IBC_3">'[2]EJ3  Prest. servicios'!$D$16</definedName>
    <definedName name="IBC_4">'[2]EJ4 Otros independientes'!$D$13</definedName>
    <definedName name="IBC_42">'[2]EJ4 Otros independientes'!$G$13</definedName>
    <definedName name="IBC_5">'[2]EJ5 Otros independientes'!$D$17</definedName>
    <definedName name="IBC_52">'[2]EJ5 Otros independientes'!$G$17</definedName>
    <definedName name="IBC_6">#REF!</definedName>
    <definedName name="IBC_62">#REF!</definedName>
    <definedName name="ID">#REF!</definedName>
    <definedName name="IGF">#REF!</definedName>
    <definedName name="Indices">[5]Datos!$D$12:$D$15</definedName>
    <definedName name="INT">#REF!</definedName>
    <definedName name="INV">#REF!</definedName>
    <definedName name="INVER">#REF!</definedName>
    <definedName name="IPA">#REF!</definedName>
    <definedName name="IPC">#REF!</definedName>
    <definedName name="IPP">[4]Normativa!$I$46:$J$55</definedName>
    <definedName name="IR">[4]Normativa!$M$46:$N$55</definedName>
    <definedName name="IVA">[4]Normativa!$E$20:$K$29</definedName>
    <definedName name="Ksact1">[3]Año_1!$F$1:$F$65536</definedName>
    <definedName name="ListMonths">[6]Datos!$C$36:$C$47</definedName>
    <definedName name="MP">#REF!</definedName>
    <definedName name="MPD">#REF!</definedName>
    <definedName name="MSG_MACRO">"Debe habilitar las macros"</definedName>
    <definedName name="NGC">[4]Normativa!$E$59:$F$158</definedName>
    <definedName name="NIT">#REF!</definedName>
    <definedName name="OAF">#REF!</definedName>
    <definedName name="OIE">#REF!</definedName>
    <definedName name="PB">#REF!</definedName>
    <definedName name="PBG">#REF!</definedName>
    <definedName name="Periodo" comment="perido de pago">#REF!</definedName>
    <definedName name="PN">[4]Normativa!$E$162:$F$261</definedName>
    <definedName name="ppc">#REF!</definedName>
    <definedName name="PPYE">#REF!</definedName>
    <definedName name="PR">#REF!</definedName>
    <definedName name="PRLA">[4]Normativa!$J$368:$K$467</definedName>
    <definedName name="PUC">#REF!:#REF!</definedName>
    <definedName name="Razon_Social">#REF!</definedName>
    <definedName name="RES">#REF!</definedName>
    <definedName name="RM">#REF!</definedName>
    <definedName name="RT">[4]Normativa!$E$7:$Q$16</definedName>
    <definedName name="RTI">#REF!</definedName>
    <definedName name="SalInicial_20091231">#REF!</definedName>
    <definedName name="SalMin">#REF!</definedName>
    <definedName name="seleccion" comment="seleccion de periodo de pago">#REF!</definedName>
    <definedName name="SIM">[4]Normativa!$P$20:$V$29</definedName>
    <definedName name="SMMLV">'[2]EJ1  Prest. servicios'!$D$8</definedName>
    <definedName name="SMMLV_2">'[2]EJ2  Prest. servicios'!$D$8</definedName>
    <definedName name="SMMLV_3">'[2]EJ3  Prest. servicios'!$D$10</definedName>
    <definedName name="SMMLV_4">'[2]EJ4 Otros independientes'!$D$5</definedName>
    <definedName name="SMMLV_5">'[2]EJ5 Otros independientes'!$D$9</definedName>
    <definedName name="SMMLV_6">#REF!</definedName>
    <definedName name="SSI">[4]Normativa!$E$265:$F$364</definedName>
    <definedName name="SSII">[4]Normativa!$J$265:$K$364</definedName>
    <definedName name="TEE">[4]Normativa!$E$368:$F$467</definedName>
    <definedName name="transporte">[2]Tablas!$F$27:$K$33</definedName>
    <definedName name="VPND">#REF!</definedName>
    <definedName name="V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0" i="1"/>
  <c r="J66" i="19"/>
  <c r="E66" i="19"/>
  <c r="E64" i="19"/>
  <c r="B64" i="19"/>
  <c r="J23" i="19" l="1"/>
  <c r="O63" i="2"/>
  <c r="K60" i="2"/>
  <c r="O62" i="2"/>
  <c r="J15" i="19"/>
  <c r="P66" i="2"/>
  <c r="L64" i="2"/>
  <c r="I9" i="19" l="1"/>
  <c r="J39" i="19" l="1"/>
  <c r="D37" i="19" l="1"/>
  <c r="K55" i="19"/>
  <c r="K54" i="19"/>
  <c r="K53" i="19"/>
  <c r="K52" i="19"/>
  <c r="K51" i="19"/>
  <c r="K50" i="19"/>
  <c r="K49" i="19"/>
  <c r="K48" i="19"/>
  <c r="K47" i="19"/>
  <c r="K44" i="19"/>
  <c r="K43" i="19"/>
  <c r="K42" i="19"/>
  <c r="K41" i="19"/>
  <c r="K40" i="19"/>
  <c r="I39" i="19"/>
  <c r="H39" i="19"/>
  <c r="G39" i="19"/>
  <c r="F39" i="19"/>
  <c r="E39" i="19"/>
  <c r="D39" i="19"/>
  <c r="J37" i="19"/>
  <c r="I37" i="19"/>
  <c r="H37" i="19"/>
  <c r="G37" i="19"/>
  <c r="F37" i="19"/>
  <c r="E37" i="19"/>
  <c r="K36" i="19"/>
  <c r="K35" i="19"/>
  <c r="K34" i="19"/>
  <c r="K30" i="19"/>
  <c r="K29" i="19"/>
  <c r="K28" i="19"/>
  <c r="K27" i="19"/>
  <c r="G26" i="19"/>
  <c r="J26" i="19" s="1"/>
  <c r="D25" i="19"/>
  <c r="E25" i="19" s="1"/>
  <c r="K25" i="19" s="1"/>
  <c r="K24" i="19"/>
  <c r="K23" i="19"/>
  <c r="E22" i="19"/>
  <c r="D22" i="19"/>
  <c r="I19" i="19"/>
  <c r="K19" i="19" s="1"/>
  <c r="K18" i="19"/>
  <c r="K17" i="19"/>
  <c r="K16" i="19"/>
  <c r="J14" i="19"/>
  <c r="H14" i="19"/>
  <c r="G14" i="19"/>
  <c r="F14" i="19"/>
  <c r="E14" i="19"/>
  <c r="D14" i="19"/>
  <c r="H12" i="19"/>
  <c r="F12" i="19"/>
  <c r="K11" i="19"/>
  <c r="K10" i="19"/>
  <c r="I12" i="19"/>
  <c r="G9" i="19"/>
  <c r="G12" i="19" s="1"/>
  <c r="E9" i="19"/>
  <c r="E12" i="19" s="1"/>
  <c r="D9" i="19"/>
  <c r="D12" i="19" s="1"/>
  <c r="I47" i="2"/>
  <c r="D57" i="19" l="1"/>
  <c r="I14" i="19"/>
  <c r="I32" i="19" s="1"/>
  <c r="F32" i="19"/>
  <c r="H57" i="19"/>
  <c r="G57" i="19"/>
  <c r="J57" i="19"/>
  <c r="H32" i="19"/>
  <c r="K22" i="19"/>
  <c r="E32" i="19"/>
  <c r="K37" i="19"/>
  <c r="I57" i="19"/>
  <c r="D32" i="19"/>
  <c r="K39" i="19"/>
  <c r="G32" i="19"/>
  <c r="K15" i="19"/>
  <c r="K14" i="19" s="1"/>
  <c r="E57" i="19"/>
  <c r="K26" i="19"/>
  <c r="F57" i="19"/>
  <c r="K57" i="19" l="1"/>
  <c r="O59" i="2"/>
  <c r="H16" i="2" l="1"/>
  <c r="E19" i="1" l="1"/>
  <c r="G19" i="1"/>
  <c r="J20" i="1"/>
  <c r="J24" i="1"/>
  <c r="E20" i="1"/>
  <c r="J15" i="1"/>
  <c r="G14" i="1"/>
  <c r="G17" i="1" s="1"/>
  <c r="L15" i="1"/>
  <c r="E13" i="1"/>
  <c r="J13" i="1" s="1"/>
  <c r="L47" i="2"/>
  <c r="O47" i="2" s="1"/>
  <c r="I39" i="2"/>
  <c r="L39" i="2"/>
  <c r="K21" i="2"/>
  <c r="G22" i="1" l="1"/>
  <c r="J19" i="1"/>
  <c r="J33" i="1" l="1"/>
  <c r="E16" i="1"/>
  <c r="O11" i="13"/>
  <c r="O10" i="13"/>
  <c r="O12" i="13"/>
  <c r="O6" i="13"/>
  <c r="O5" i="13"/>
  <c r="O7" i="13"/>
  <c r="O9" i="13"/>
  <c r="O4" i="13"/>
  <c r="O3" i="13"/>
  <c r="O2" i="13"/>
  <c r="Z16" i="14"/>
  <c r="L20" i="14"/>
  <c r="L25" i="14" s="1"/>
  <c r="L29" i="14" s="1"/>
  <c r="L21" i="14"/>
  <c r="Z19" i="14"/>
  <c r="Z18" i="14"/>
  <c r="Z17" i="14"/>
  <c r="Z15" i="14"/>
  <c r="Z14" i="14"/>
  <c r="Z13" i="14"/>
  <c r="Z12" i="14"/>
  <c r="Z11" i="14"/>
  <c r="Z10" i="14"/>
  <c r="Z9" i="14"/>
  <c r="Z8" i="14"/>
  <c r="Z7" i="14"/>
  <c r="Z6" i="14"/>
  <c r="Z5" i="14"/>
  <c r="Z4" i="14"/>
  <c r="Z16" i="6"/>
  <c r="Z13" i="6"/>
  <c r="Z4" i="6"/>
  <c r="Z3" i="6"/>
  <c r="J17" i="13"/>
  <c r="R3" i="13"/>
  <c r="E17" i="1" l="1"/>
  <c r="J17" i="1" s="1"/>
  <c r="J16" i="1"/>
  <c r="O15" i="13"/>
  <c r="O18" i="13" s="1"/>
  <c r="AD5" i="14"/>
  <c r="AD7" i="14" s="1"/>
  <c r="AB3" i="14"/>
  <c r="O33" i="2" l="1"/>
  <c r="I31" i="2" l="1"/>
  <c r="C11" i="12"/>
  <c r="C5" i="12"/>
  <c r="C6" i="12"/>
  <c r="C7" i="12"/>
  <c r="C8" i="12"/>
  <c r="C4" i="12"/>
  <c r="C3" i="12"/>
  <c r="I20" i="2" l="1"/>
  <c r="C4" i="10" l="1"/>
  <c r="G9" i="11"/>
  <c r="I12" i="2" l="1"/>
  <c r="B95" i="9"/>
  <c r="B59" i="9"/>
  <c r="B46" i="9"/>
  <c r="B45" i="9"/>
  <c r="B94" i="9" s="1"/>
  <c r="G42" i="7"/>
  <c r="F41" i="7"/>
  <c r="F40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59" i="7" s="1"/>
  <c r="L21" i="6"/>
  <c r="Z19" i="6"/>
  <c r="Z18" i="6"/>
  <c r="Z17" i="6"/>
  <c r="Z15" i="6"/>
  <c r="Z14" i="6"/>
  <c r="Z12" i="6"/>
  <c r="Z11" i="6"/>
  <c r="Z10" i="6"/>
  <c r="Z9" i="6"/>
  <c r="L20" i="6" s="1"/>
  <c r="L25" i="6" s="1"/>
  <c r="Z8" i="6"/>
  <c r="Z7" i="6"/>
  <c r="Z6" i="6"/>
  <c r="AD5" i="6"/>
  <c r="AD7" i="6" s="1"/>
  <c r="Z5" i="6"/>
  <c r="AB3" i="6"/>
  <c r="I95" i="5"/>
  <c r="L95" i="5" s="1"/>
  <c r="I59" i="5"/>
  <c r="I94" i="5" s="1"/>
  <c r="I46" i="5"/>
  <c r="I45" i="5"/>
  <c r="K44" i="5"/>
  <c r="L37" i="5"/>
  <c r="K24" i="5"/>
  <c r="E22" i="1"/>
  <c r="E26" i="1" s="1"/>
  <c r="E29" i="1" s="1"/>
  <c r="H61" i="2" s="1"/>
  <c r="H29" i="2"/>
  <c r="I28" i="2" s="1"/>
  <c r="I34" i="2" s="1"/>
  <c r="P61" i="2" l="1"/>
  <c r="J9" i="19"/>
  <c r="I64" i="2"/>
  <c r="B97" i="9"/>
  <c r="I97" i="5"/>
  <c r="J12" i="19" l="1"/>
  <c r="J32" i="19" s="1"/>
  <c r="K9" i="19"/>
  <c r="K12" i="19" s="1"/>
  <c r="L20" i="2"/>
  <c r="L12" i="19" l="1"/>
  <c r="K32" i="19"/>
  <c r="B4" i="10"/>
  <c r="E4" i="10" s="1"/>
  <c r="O45" i="2"/>
  <c r="L12" i="2"/>
  <c r="L17" i="2" l="1"/>
  <c r="L31" i="2"/>
  <c r="L50" i="2"/>
  <c r="L53" i="2" s="1"/>
  <c r="L55" i="2" l="1"/>
  <c r="I17" i="2"/>
  <c r="I35" i="2" l="1"/>
  <c r="I50" i="2"/>
  <c r="I53" i="2" s="1"/>
  <c r="I55" i="2" s="1"/>
  <c r="L28" i="2"/>
  <c r="L34" i="2" s="1"/>
  <c r="L35" i="2" s="1"/>
  <c r="P35" i="2" s="1"/>
  <c r="B4" i="1"/>
  <c r="B3" i="1"/>
  <c r="G26" i="1" l="1"/>
  <c r="J26" i="1" l="1"/>
  <c r="G29" i="1"/>
  <c r="L66" i="2" l="1"/>
  <c r="J29" i="1" l="1"/>
  <c r="I66" i="2"/>
  <c r="O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6" authorId="0" shapeId="0" xr:uid="{ACE7328C-3517-4CA7-9F70-0B5C66DE5906}">
      <text>
        <r>
          <rPr>
            <sz val="10"/>
            <color indexed="81"/>
            <rFont val="Arial"/>
            <family val="2"/>
          </rPr>
          <t xml:space="preserve">Puedes ver un modelo de certificación de los estados financieros en el siguiente enlace:
</t>
        </r>
        <r>
          <rPr>
            <sz val="10"/>
            <color indexed="39"/>
            <rFont val="Arial"/>
            <family val="2"/>
          </rPr>
          <t>https://actualicese.com/modelo-de-certificacion-de-estados-financieros-version-simplificada/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A1" authorId="0" shapeId="0" xr:uid="{85287849-33EF-452E-982D-3AF6BB2785E2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EL SALDO DE ESTE FORMATO DEBE COINCIDIR CON EL SALDO DEL (PASIVO)
SI NO SE TIENE CODIGO CIIU COLOCAR NA
TENER EN CUENTA QUE LAS MEDICIONES INICIALES Y POSTERIORES DEBEN SER COHERENTE CON LO REPORTADO  EN EL CATÁLOGO Y LAS POLÍTICAS ESTABLECIDAS EN LA INSTITUCIÓN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  <author>Admin</author>
  </authors>
  <commentList>
    <comment ref="A1" authorId="0" shapeId="0" xr:uid="{E4DCFD85-9DC4-4752-AE91-6ED9825C32ED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TENER EN CUENTA QUE EL SALDO DE ESTE FORMATO DEBE COINCIDIR CON LA CUENTA 13   Y LAS MEDICIONES INICIALES Y POSTERIORES DEBEN SER COHERENES CON LOS VALORES REGISTRADOS EN EL CATÁLOGO  Y CON LAS POLÍTICAS ESTABLECIDAS EN LA INSTITUCIÓN
</t>
        </r>
      </text>
    </comment>
    <comment ref="J2" authorId="1" shapeId="0" xr:uid="{C70FDB9B-742F-4AE3-B44C-9E035FCB8B8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Relacione a nivel 6 la cuenta donde esteá reflejado este valor en el catálogo de cuentas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  <author>Admin</author>
  </authors>
  <commentList>
    <comment ref="A1" authorId="0" shapeId="0" xr:uid="{001961DA-3E31-4716-A65A-BBEF29223618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TENER EN CUENTA QUE EL SALDO DE ESTE FORMATO DEBE COINCIDIR CON LA CUENTA 13   Y LAS MEDICIONES INICIALES Y POSTERIORES DEBEN SER COHERENES CON LOS VALORES REGISTRADOS EN EL CATÁLOGO  Y CON LAS POLÍTICAS ESTABLECIDAS EN LA INSTITUCIÓN
</t>
        </r>
      </text>
    </comment>
    <comment ref="J2" authorId="1" shapeId="0" xr:uid="{68977571-4C88-4E13-AEBF-C54820CFBBF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Relacione a nivel 6 la cuenta donde esteá reflejado este valor en el catálogo de cuentas</t>
        </r>
      </text>
    </comment>
  </commentList>
</comments>
</file>

<file path=xl/sharedStrings.xml><?xml version="1.0" encoding="utf-8"?>
<sst xmlns="http://schemas.openxmlformats.org/spreadsheetml/2006/main" count="6069" uniqueCount="1645">
  <si>
    <t>(Cifras expresadas en pesos colombianos)</t>
  </si>
  <si>
    <t>Ingresos</t>
  </si>
  <si>
    <t>Nota 12</t>
  </si>
  <si>
    <t>Ingreso de actividades ordinarias</t>
  </si>
  <si>
    <t>Nota 13</t>
  </si>
  <si>
    <t>Utilidad Bruta</t>
  </si>
  <si>
    <t>Gastos Operacionales</t>
  </si>
  <si>
    <t>Nota 14</t>
  </si>
  <si>
    <t>Gastos No Operacionales</t>
  </si>
  <si>
    <t>Utilidad antes de Impuestos</t>
  </si>
  <si>
    <t>Provision de Impuesto Renta</t>
  </si>
  <si>
    <t>Resultado Total</t>
  </si>
  <si>
    <t>Representante Legal</t>
  </si>
  <si>
    <t>CENTRO MEDICO ENDOCENTRO LTDA</t>
  </si>
  <si>
    <t>NIT: 830.043.273-1</t>
  </si>
  <si>
    <t xml:space="preserve">ESTADO DE SITUACIÓN FINANCIERA </t>
  </si>
  <si>
    <t>Notas</t>
  </si>
  <si>
    <t>ACTIVOS</t>
  </si>
  <si>
    <t>Activos corrientes</t>
  </si>
  <si>
    <t>Instrumentos financieros</t>
  </si>
  <si>
    <t>Caja</t>
  </si>
  <si>
    <t>Nota 5</t>
  </si>
  <si>
    <t>Bancos</t>
  </si>
  <si>
    <t>Cuentas comerciales por cobrar</t>
  </si>
  <si>
    <t>Nota 6</t>
  </si>
  <si>
    <t>Cuentas comerciales y otras cuentas por cobrar</t>
  </si>
  <si>
    <t>Nota 7</t>
  </si>
  <si>
    <t>Retencion en la fuente</t>
  </si>
  <si>
    <t>Auto retencion de renta</t>
  </si>
  <si>
    <t>Total activos corrientes</t>
  </si>
  <si>
    <t>Activos no corrientes</t>
  </si>
  <si>
    <t>Nota 8</t>
  </si>
  <si>
    <t>Titulos en participacion</t>
  </si>
  <si>
    <t>aportes en cooperativas</t>
  </si>
  <si>
    <t>Propiedad planta y equipo</t>
  </si>
  <si>
    <t>Nota 9</t>
  </si>
  <si>
    <t>Propiedades, planta y equipo</t>
  </si>
  <si>
    <t>Depreciacion</t>
  </si>
  <si>
    <t>Total activos no corrientes</t>
  </si>
  <si>
    <t>Total activos</t>
  </si>
  <si>
    <t xml:space="preserve">PASIVOS </t>
  </si>
  <si>
    <t>Pasivos corrientes</t>
  </si>
  <si>
    <t>Cuentas comerciales por pagar y otras cuentas por pagar</t>
  </si>
  <si>
    <t>Nota 10</t>
  </si>
  <si>
    <t>Cuentas por pagar</t>
  </si>
  <si>
    <t>Beneficios a los empleados</t>
  </si>
  <si>
    <t>Impuestos por pagar</t>
  </si>
  <si>
    <t>Total pasivos corrientes</t>
  </si>
  <si>
    <t>Pasivos no corrientes</t>
  </si>
  <si>
    <t>Pasivos financieros</t>
  </si>
  <si>
    <t>Creditos de bancos y otras obligaciones</t>
  </si>
  <si>
    <t>Total pasivos no corrientes</t>
  </si>
  <si>
    <t>Total pasivos</t>
  </si>
  <si>
    <t>Patrimonio de los accionistas</t>
  </si>
  <si>
    <t>Nota 11</t>
  </si>
  <si>
    <t>Capital emitido</t>
  </si>
  <si>
    <t>Ganancias acumuladas</t>
  </si>
  <si>
    <t>Resultado del ejercicio</t>
  </si>
  <si>
    <t>Otras reservas</t>
  </si>
  <si>
    <t>Ajustes por adopcion 1° vez NIIF</t>
  </si>
  <si>
    <t>Patrimonio</t>
  </si>
  <si>
    <t xml:space="preserve">Total pasivos y patrimonio </t>
  </si>
  <si>
    <t>Revisor Fiscal</t>
  </si>
  <si>
    <t>provision de impuestos</t>
  </si>
  <si>
    <t>Prestamos</t>
  </si>
  <si>
    <t>Prestamos a trabajadores</t>
  </si>
  <si>
    <t>Cuentas por pagar a socios</t>
  </si>
  <si>
    <t>Utilidad del Ejercicio</t>
  </si>
  <si>
    <t>Certificado de deposito a Termino</t>
  </si>
  <si>
    <t>Anticipo a Provedores</t>
  </si>
  <si>
    <t>2024</t>
  </si>
  <si>
    <t>Anticipos y Avances Recibidos</t>
  </si>
  <si>
    <t>Deterioro De Cartera</t>
  </si>
  <si>
    <t>LINEA DE NEGOCIO REPORTANTE
1:= Aseguramiento obligatorio
2:= Aseguramiento voluntario
3:= Prestación de servicios</t>
  </si>
  <si>
    <t>TIPO DE IDENTIFICADOR
NI:= NIT
CC:= Cédula de ciudadanía
CE:= Cédula de extranjería
OT:= Otro</t>
  </si>
  <si>
    <t>ID DEUDOR</t>
  </si>
  <si>
    <t>DV DEUDOR</t>
  </si>
  <si>
    <t>RAZON SOCIAL NOMBRES Y APELLIDOS</t>
  </si>
  <si>
    <t>CODIGO CIIU
Casilla RUT</t>
  </si>
  <si>
    <t>TIPO DE CONCEPTO DEL ACREEDOR
1:= Prestación de Servicios de salud
2:= Insumos y medicamentos
3:= Dispositivo médico o Equipo biomédico
4:= Administrativo (Servicios públicos, aportes parafiscales, avances y anticipos, papelería, etc.)
5:= Restitución de recursos
6:= Otro</t>
  </si>
  <si>
    <t>MEDICION POSTERIOR
Medición posterior seleccionada como política contable para el instrumento financiero
1:= Precio de la Transacción / Valor Nominal / Costo
2:= Costo Amortizado
3:= Valor Razonable
4:= Valor Razonable con cambios en el ORI
5:= Valor Presente Pagos Futuros
6:= No aplica (ejemplo anticipos)</t>
  </si>
  <si>
    <t>CXPAGAR NO VENCIDAS</t>
  </si>
  <si>
    <t>1-30</t>
  </si>
  <si>
    <t>31-60</t>
  </si>
  <si>
    <t>61-90</t>
  </si>
  <si>
    <t>91-180</t>
  </si>
  <si>
    <t>181-360</t>
  </si>
  <si>
    <t>MAS 360</t>
  </si>
  <si>
    <t>AJUSTE POR MEDICION POSTERIOR</t>
  </si>
  <si>
    <t>SALDO</t>
  </si>
  <si>
    <t>80,029,913-7</t>
  </si>
  <si>
    <t xml:space="preserve">acuña mosquera andres fernando </t>
  </si>
  <si>
    <t>53,000,629-5</t>
  </si>
  <si>
    <t xml:space="preserve">arango gutierrez gina lorena  </t>
  </si>
  <si>
    <t>8,736,614-0</t>
  </si>
  <si>
    <t xml:space="preserve">avendaño avila jaime hernando  </t>
  </si>
  <si>
    <t>3,024,974-3</t>
  </si>
  <si>
    <t xml:space="preserve">camacho camacho jairo antonio  </t>
  </si>
  <si>
    <t>81,717,522-6</t>
  </si>
  <si>
    <t xml:space="preserve">canal ortiz juan sebastian  </t>
  </si>
  <si>
    <t xml:space="preserve">castillo medina luis felipe  </t>
  </si>
  <si>
    <t xml:space="preserve">castro perez juliana  </t>
  </si>
  <si>
    <t xml:space="preserve">cetina silva daniel  </t>
  </si>
  <si>
    <t xml:space="preserve">chaparro figueredo rocio  </t>
  </si>
  <si>
    <t>79,307,869-1</t>
  </si>
  <si>
    <t xml:space="preserve">cuellar santos ivan augusto  </t>
  </si>
  <si>
    <t>19,464,713-3</t>
  </si>
  <si>
    <t xml:space="preserve">de la torre cifuentes diego </t>
  </si>
  <si>
    <t>30,270,191-5</t>
  </si>
  <si>
    <t xml:space="preserve">echeverry alvarez adriana  </t>
  </si>
  <si>
    <t>1,026,273,668-6</t>
  </si>
  <si>
    <t xml:space="preserve">garzon correa jefferson emilio  </t>
  </si>
  <si>
    <t xml:space="preserve">garzon olarte martin alonso  </t>
  </si>
  <si>
    <t>79,789,138-1</t>
  </si>
  <si>
    <t xml:space="preserve">hormaza arteaga natan  </t>
  </si>
  <si>
    <t xml:space="preserve">labrador lopez  christian stevens  </t>
  </si>
  <si>
    <t>80,420,349-8</t>
  </si>
  <si>
    <t xml:space="preserve">lombana luis jorge  </t>
  </si>
  <si>
    <t>80,000,239-4</t>
  </si>
  <si>
    <t xml:space="preserve">manrique martinez camilo andres  </t>
  </si>
  <si>
    <t>49,606,939-0</t>
  </si>
  <si>
    <t xml:space="preserve">marrugo padilla katherine  </t>
  </si>
  <si>
    <t>16,654,464-9</t>
  </si>
  <si>
    <t xml:space="preserve">martinez marin julian david  </t>
  </si>
  <si>
    <t xml:space="preserve">marulanda gomez juan carlos  </t>
  </si>
  <si>
    <t xml:space="preserve">molano villa juan carlos  </t>
  </si>
  <si>
    <t>8,743,644-0</t>
  </si>
  <si>
    <t xml:space="preserve">navarro patron alfonso  </t>
  </si>
  <si>
    <t xml:space="preserve">ochoa pinto andres felipe  </t>
  </si>
  <si>
    <t>8,698,440-2</t>
  </si>
  <si>
    <t xml:space="preserve">otero ramos elder balmiro  </t>
  </si>
  <si>
    <t xml:space="preserve">palacios bulla  andrea  </t>
  </si>
  <si>
    <t>79,157,801-5</t>
  </si>
  <si>
    <t xml:space="preserve">parada orozco jaime  </t>
  </si>
  <si>
    <t>19,460,074-7</t>
  </si>
  <si>
    <t xml:space="preserve">peñaloza cruz fernando  </t>
  </si>
  <si>
    <t xml:space="preserve">rey tovar mario humberto  </t>
  </si>
  <si>
    <t>1,032,448,049-1</t>
  </si>
  <si>
    <t xml:space="preserve">sierra reyes jose daniel  </t>
  </si>
  <si>
    <t>51,958,004-7</t>
  </si>
  <si>
    <t xml:space="preserve">suarez moreno martha rocio  </t>
  </si>
  <si>
    <t>1,032,433,179-5</t>
  </si>
  <si>
    <t xml:space="preserve">tellez beltran diego felipe  </t>
  </si>
  <si>
    <t>1,015,411,336-9</t>
  </si>
  <si>
    <t xml:space="preserve">torres rincon andres  </t>
  </si>
  <si>
    <t>51,686,819-4</t>
  </si>
  <si>
    <t xml:space="preserve">useche gordillo dora luz filly  </t>
  </si>
  <si>
    <t>900,494,338-8</t>
  </si>
  <si>
    <t xml:space="preserve">distribuidora alonso sas  </t>
  </si>
  <si>
    <t>corregir no coincide con contabilidad</t>
  </si>
  <si>
    <t>901,334,827-6</t>
  </si>
  <si>
    <t xml:space="preserve">gastroscan sas  </t>
  </si>
  <si>
    <t>ok con contabilidad</t>
  </si>
  <si>
    <t>901,024,661-0</t>
  </si>
  <si>
    <t xml:space="preserve">idl ingenieria de desarrollo sas  </t>
  </si>
  <si>
    <t>901,039,135-3</t>
  </si>
  <si>
    <t xml:space="preserve">la carolina medical ips  </t>
  </si>
  <si>
    <t>ok contabilidad</t>
  </si>
  <si>
    <t>900,733,850-4</t>
  </si>
  <si>
    <t xml:space="preserve">medicah sas  </t>
  </si>
  <si>
    <t>901,626,921-4</t>
  </si>
  <si>
    <t xml:space="preserve">mf insumos colombia sas  </t>
  </si>
  <si>
    <t>830,015,429-2</t>
  </si>
  <si>
    <t xml:space="preserve">salud ocupacional sanitas sas  </t>
  </si>
  <si>
    <t>830,123,305-0</t>
  </si>
  <si>
    <t xml:space="preserve">seranest pharma ltda  </t>
  </si>
  <si>
    <t>DIRECCION DE IMPUESTOS Y ADUANAS NACIONALES</t>
  </si>
  <si>
    <t>SECRETARIA DE HACIENDA BOGOTA</t>
  </si>
  <si>
    <t xml:space="preserve">               Adriana Cristina Monroy Galeano</t>
  </si>
  <si>
    <t xml:space="preserve">               Alejandra Larrarte Arbelaez</t>
  </si>
  <si>
    <t xml:space="preserve">               Angie Julieth Sanchez Alarcon</t>
  </si>
  <si>
    <t xml:space="preserve">               Angie Tatiana Alarcon Buitrago</t>
  </si>
  <si>
    <t xml:space="preserve">               Angie Vanessa Navarro Perez</t>
  </si>
  <si>
    <t xml:space="preserve">               Brandon Eric Guzman Cortes</t>
  </si>
  <si>
    <t xml:space="preserve">               Danna Valentina Jimenez Pacheco</t>
  </si>
  <si>
    <t xml:space="preserve">               Diana Marcela Peña Aceldas</t>
  </si>
  <si>
    <t xml:space="preserve">               Hasleydy Camacho Usaquen</t>
  </si>
  <si>
    <t xml:space="preserve">               Jessica Johana Velasquez Peñaloza</t>
  </si>
  <si>
    <t xml:space="preserve">               Jessika Julieth Florez Vargas</t>
  </si>
  <si>
    <t xml:space="preserve">               Jhon Sebastian Suarez Castillo</t>
  </si>
  <si>
    <t xml:space="preserve">               Julian Tafur Bonilla</t>
  </si>
  <si>
    <t xml:space="preserve">               Laura Katherine Garcia Valderrama</t>
  </si>
  <si>
    <t xml:space="preserve">               Laura Tatiana Diaz Bautista</t>
  </si>
  <si>
    <t xml:space="preserve">               Leidy Paola Pinilla Rojas</t>
  </si>
  <si>
    <t xml:space="preserve">               Leydy Katherine Conedo Cantillo</t>
  </si>
  <si>
    <t xml:space="preserve">               Lina Alexandra Sanchez Cota</t>
  </si>
  <si>
    <t xml:space="preserve">               Manuel Esteban Benitez Leon</t>
  </si>
  <si>
    <t xml:space="preserve">               Maria Camila Pinzón Ayala</t>
  </si>
  <si>
    <t xml:space="preserve">               Mariluz Vega Vega</t>
  </si>
  <si>
    <t xml:space="preserve">               Randy Gissel Martinez Herrera</t>
  </si>
  <si>
    <t xml:space="preserve">               Ruth Mayelly Martinez Bernal</t>
  </si>
  <si>
    <t xml:space="preserve">               Sandra Milena Benavides Cardenas</t>
  </si>
  <si>
    <t xml:space="preserve">               Sara Lorena Cipagauta Taborda</t>
  </si>
  <si>
    <t xml:space="preserve">               Sofia Almanza Ovalle</t>
  </si>
  <si>
    <t xml:space="preserve">               Veronica Pinilla Vargas</t>
  </si>
  <si>
    <t xml:space="preserve">               Wendy Johanna Coji Triviño</t>
  </si>
  <si>
    <t xml:space="preserve">               William Yesid Barrera Bello</t>
  </si>
  <si>
    <t xml:space="preserve">               Yury Natalia Guerrero Orjuela</t>
  </si>
  <si>
    <t>PROVENIR</t>
  </si>
  <si>
    <t>PROTECCION</t>
  </si>
  <si>
    <t>COLPENSIONES</t>
  </si>
  <si>
    <t>FONDO DE PENSIONES OBLIGATORIAS COLFONDOS</t>
  </si>
  <si>
    <t>NUEVA EPS</t>
  </si>
  <si>
    <t>RECAUDO FOSYGA CAPITAL SALUD</t>
  </si>
  <si>
    <t xml:space="preserve">SANITAS EPS </t>
  </si>
  <si>
    <t>FAMISANAR</t>
  </si>
  <si>
    <t>SALUD TOTAL EPS</t>
  </si>
  <si>
    <t>CMRC RECA FOSUGA NUEVA EPS R MOVILIDAD</t>
  </si>
  <si>
    <t>EPS SURA</t>
  </si>
  <si>
    <t>COMPENSAR ENTIDAD PROMOTORA DE SALUD</t>
  </si>
  <si>
    <t>COLMENA RIESGOS LABORALES</t>
  </si>
  <si>
    <t>COLSUBSIDIO</t>
  </si>
  <si>
    <t>MONCALEANO LOZANO GERMAN</t>
  </si>
  <si>
    <t>ft 004</t>
  </si>
  <si>
    <t>ft001</t>
  </si>
  <si>
    <t>TIPO DE IDENTIFICADOR
Tipo de documento de identificación del deudor 
NI:= NIT
CC:= Cédula de ciudadanía
CE:= Cédula de extranjería
OT:= Otra</t>
  </si>
  <si>
    <t>ID DEUDOR
Número de identificación del deudor</t>
  </si>
  <si>
    <t>CODIGO MUNICIPIO  DEUDOR
CODIGO DANE</t>
  </si>
  <si>
    <t>CONCEPTO DEUDORES
1:= Plan obligatorio de Salud
2:= Planes adicionales de Salud
3:= Recobros No POS
4:= Reembolsos por incapacidades diferentes a enfermedad general
5:= SOAT y ARL
6:= Reclamaciones (ECAT)
7:= Otros</t>
  </si>
  <si>
    <t xml:space="preserve">TIPO DE DEUDA
1:= Activo no financiero - Anticipo
2:= Instrumento financiero </t>
  </si>
  <si>
    <t>MEDICION POSTERIOR
Medición posterior seleccionada como política contable para el instrumento financiero
1:= Precio de la Transacción / Valor Nominal / Costo
2:= Costo Amortizado
3:= Valor Razonable
4:= Valor Razonable con cambios en el ORI
5:= Valor Presente Pagos Futuros
6:= No aplica (Ejemplo: Anticipos)</t>
  </si>
  <si>
    <t>CUENTA CONTABLE CON LA QUE SE RELACIONA ESTE VALOR</t>
  </si>
  <si>
    <t>CXCOBRAR PENDIENTES
Cuentas por cobrar pendientes de radicar</t>
  </si>
  <si>
    <t xml:space="preserve">CXCOBRAR PENDIENTES
Cuentas por cobrar no vencidas </t>
  </si>
  <si>
    <t>DETERIORO 1-30</t>
  </si>
  <si>
    <t>DETERIORO 31-60</t>
  </si>
  <si>
    <t>DETERIORO 61-90</t>
  </si>
  <si>
    <t>DETERIORO 91-180</t>
  </si>
  <si>
    <t>DETERIORO 181-360</t>
  </si>
  <si>
    <t>DETERIORO MAYOR 360</t>
  </si>
  <si>
    <t>AJUSTE</t>
  </si>
  <si>
    <t>NI</t>
  </si>
  <si>
    <t>ENTIDAD PROMOTORA DE SALUD SANITAS S A</t>
  </si>
  <si>
    <t>EPS Y MEDICINA PREPAGADA SURAMERICANA</t>
  </si>
  <si>
    <t>MEDPLUS MEDICINA PREPAGADA</t>
  </si>
  <si>
    <t>SOCIEDAD CLINICA EMCOSALUD S.A</t>
  </si>
  <si>
    <t>ALLIANZ SEGUROS DE VIDA S.A</t>
  </si>
  <si>
    <t>BAVARIA &amp; CIA S C A</t>
  </si>
  <si>
    <t>AXA COLPATRIA MEDICINA PREPAGADA S.A</t>
  </si>
  <si>
    <t>COMPAÑIA DE SEGUROS BOLIVAR SA</t>
  </si>
  <si>
    <t>UNIVERSIDAD DEL ROSARIO</t>
  </si>
  <si>
    <t>COLMEDICA</t>
  </si>
  <si>
    <t>CC</t>
  </si>
  <si>
    <t>MEDICOX LTDA</t>
  </si>
  <si>
    <t>INNOVANZA</t>
  </si>
  <si>
    <t>TAFUR BONILLA JULIAN</t>
  </si>
  <si>
    <t>GASTROSUR S.A.S</t>
  </si>
  <si>
    <t>OK</t>
  </si>
  <si>
    <t>GUTIERREZ BERNAL RUT MAYERLY</t>
  </si>
  <si>
    <t>preguntar operaciones</t>
  </si>
  <si>
    <t>ft003cxc</t>
  </si>
  <si>
    <t>FT001</t>
  </si>
  <si>
    <t xml:space="preserve"> </t>
  </si>
  <si>
    <t>POR FAVOR REVISAR EL DETERIORO DE CARTERA</t>
  </si>
  <si>
    <t>RAZON SOCIAL EPS O EOC</t>
  </si>
  <si>
    <t>TIPO DE ASEGURAMIENTO AL QUE CORRESPONDE LA FACTURACION O INGRESO RECAUDADO
1:=  Contributivo
2:= Subsidiado
3:= Aseguramiento voluntario ( Medicina prepagada  ambulancias prepagada)
4:= Exceptuado y especial  
5:= Entidad territorial por PPNA
6:= Entidad territorial pos PIC
7:= Pólizas de salud
8:=  ARL
9=  SOAT</t>
  </si>
  <si>
    <t>FACTURACION POR TIPO DE CONTRATACION
1:=  Capitación
2:=  Evento
3:= Pago global prospectivos
4:=  Paquetes
5:=Grupo relacionado de diagnóstico
6:= Otro</t>
  </si>
  <si>
    <t>ENUNCIA EL TIPO DE CONTRATO EN CASO DE HABER SEÑALADO OTRO</t>
  </si>
  <si>
    <t>Valor recaudado en el año a la fecha de corte por ventas realizadas durante la vigencia o por recaudo de cartera pendiente de cobro , se debe incluir el valor total recibido incluiyendo cualquier origen del pago como giro directo, tesorería entre otros</t>
  </si>
  <si>
    <t>Valor total de la facturación radicada acumulado en el año a la fecha de corte</t>
  </si>
  <si>
    <t xml:space="preserve">GERALDINE  ARGUELLO </t>
  </si>
  <si>
    <t xml:space="preserve">CATALINA MARIA RODRIGUEZ PUERTO </t>
  </si>
  <si>
    <t xml:space="preserve">ANDRES  ALDANA </t>
  </si>
  <si>
    <t xml:space="preserve">JEISON ANTONIO CLAVIJO CRUZ </t>
  </si>
  <si>
    <t xml:space="preserve">VALERIA ATENEA COSTA BARNEY </t>
  </si>
  <si>
    <t xml:space="preserve">NATALIA  PINEDA SALAZAR </t>
  </si>
  <si>
    <t xml:space="preserve">LAURA MARIA QUEVEDO FRANCO </t>
  </si>
  <si>
    <t xml:space="preserve">LEIDY CAROLINA CALDERON </t>
  </si>
  <si>
    <t xml:space="preserve">JUAN FELIPE QUIROZ MORENO </t>
  </si>
  <si>
    <t xml:space="preserve">HUGO LEONEL VELASCO ERIRA </t>
  </si>
  <si>
    <t xml:space="preserve">CARLOS ARTURO VARGAS SANCHEZ </t>
  </si>
  <si>
    <t xml:space="preserve">SOL MILAGROS CASTILLO NAVARRETE </t>
  </si>
  <si>
    <t xml:space="preserve">JAIRO DE JESUS LANDAZABAL NAVARRO </t>
  </si>
  <si>
    <t xml:space="preserve">GUILLERMO DE JESUS GONZALEZ </t>
  </si>
  <si>
    <t xml:space="preserve">MARIO ERNESTO MADRID </t>
  </si>
  <si>
    <t xml:space="preserve">SERGIO ENRIQUE MORENO ORTIZ </t>
  </si>
  <si>
    <t xml:space="preserve">ANILA ADORACION DE ALBA VASQUEZ </t>
  </si>
  <si>
    <t xml:space="preserve">CARMEN ELENA BARRIOS BARRIOS </t>
  </si>
  <si>
    <t xml:space="preserve">GRACIELA  TRIANA </t>
  </si>
  <si>
    <t xml:space="preserve">PIERRE MARIE BIOTTEAU </t>
  </si>
  <si>
    <t xml:space="preserve">EDILIA  PATIÑO DE VARGAS </t>
  </si>
  <si>
    <t xml:space="preserve">ANAIS  MENDOZA VARGAS </t>
  </si>
  <si>
    <t xml:space="preserve">PEEHOO  DEWAN </t>
  </si>
  <si>
    <t xml:space="preserve">CLARA INES SARMIENTO DE DIAZ </t>
  </si>
  <si>
    <t xml:space="preserve">ELCIA LUTILDE ALVAREZ </t>
  </si>
  <si>
    <t xml:space="preserve">JOSE AMABLE FROMETA </t>
  </si>
  <si>
    <t xml:space="preserve">YOLANDA  GARZON VERANO </t>
  </si>
  <si>
    <t xml:space="preserve">ANA CAROLINA MENDOZA </t>
  </si>
  <si>
    <t xml:space="preserve">ELSA MARIELA BOLIVAR RUIZ </t>
  </si>
  <si>
    <t xml:space="preserve">VIDAYALAKSMI  DIAZ SALAZAR </t>
  </si>
  <si>
    <t xml:space="preserve">MOLLY  RODRIGUEZ GOMEZ </t>
  </si>
  <si>
    <t xml:space="preserve">MELISA  TORRES MAYORGA </t>
  </si>
  <si>
    <t xml:space="preserve">JUSTIN ANDREW BROWN </t>
  </si>
  <si>
    <t xml:space="preserve">MARIA VICTORIA SOLARTE </t>
  </si>
  <si>
    <t xml:space="preserve">PEDRO IGNACIO MATEUS PEÑA </t>
  </si>
  <si>
    <t xml:space="preserve">CHADD  CALKINS </t>
  </si>
  <si>
    <t xml:space="preserve">URIEL  PORRAS MORENO </t>
  </si>
  <si>
    <t>COLMEDICA MEDICINA PREPAGADA</t>
  </si>
  <si>
    <t>BIENESTAR IPS LTDA</t>
  </si>
  <si>
    <t>ENTIDAD  PROMOTORA  DE  SALUD  SANITAS  S.A.S  –  EN  INTERVENCIÓN BAJO LA MEDIDA DE TOMA DE POSESIÓN</t>
  </si>
  <si>
    <t xml:space="preserve">MIGUEL ALBERTO FORERO </t>
  </si>
  <si>
    <t>SOCIEDAD CLÍNICA EMCOSALUD S.A</t>
  </si>
  <si>
    <t>CLÍNICA COLOMBIANA DE OBESIDAD Y METABOLISMO S.A.S</t>
  </si>
  <si>
    <t>SEGUROS BOLIVAR</t>
  </si>
  <si>
    <t>BAVARIA &amp; CIA S.C.A</t>
  </si>
  <si>
    <t>COLEGIO MAYOR DE NUESTRA SEÑORA DEL ROSARIO</t>
  </si>
  <si>
    <t>ALLIANZ SEGUROS DE VIDA S.A.</t>
  </si>
  <si>
    <t>MEDPLUS MEDICINA PREPAGADA S.A</t>
  </si>
  <si>
    <t>VIVA 1A IPS S.A</t>
  </si>
  <si>
    <t>ROCHA PERDOMO SAS</t>
  </si>
  <si>
    <t>BIOSOCIAL SAS</t>
  </si>
  <si>
    <t xml:space="preserve">WILLIAM ANDRES RUIZ VILLEGAS </t>
  </si>
  <si>
    <t>AU840092</t>
  </si>
  <si>
    <t xml:space="preserve">CRISTIAN  SARRIAS FORERO </t>
  </si>
  <si>
    <t>NRL1HFR6</t>
  </si>
  <si>
    <t xml:space="preserve">RAGHNALL ARON QUIRINO </t>
  </si>
  <si>
    <t>JUAN CARLOS MARULANDA GOMEZ</t>
  </si>
  <si>
    <t>MAURICIO PEÑA CUBILLOS</t>
  </si>
  <si>
    <t>C.C. 16.356.201</t>
  </si>
  <si>
    <t>T.P. 99846 - T</t>
  </si>
  <si>
    <t>DEBIO QUEDAR EN LA VIGENCIA 2024</t>
  </si>
  <si>
    <t xml:space="preserve">LA DIFERENCIA </t>
  </si>
  <si>
    <t>AJUSTES</t>
  </si>
  <si>
    <t>CONTABLE</t>
  </si>
  <si>
    <t>RENTA</t>
  </si>
  <si>
    <t>Contador Publico</t>
  </si>
  <si>
    <t>CC 16.356.201</t>
  </si>
  <si>
    <t>retencion</t>
  </si>
  <si>
    <t>Devoluciones</t>
  </si>
  <si>
    <t>Concepto</t>
  </si>
  <si>
    <t>Tipo de documento</t>
  </si>
  <si>
    <t>Número identificación deudor</t>
  </si>
  <si>
    <t>DV</t>
  </si>
  <si>
    <t>Primer apellido deudor</t>
  </si>
  <si>
    <t>Segundo apellido deudor</t>
  </si>
  <si>
    <t>Primer nombre deudor</t>
  </si>
  <si>
    <t>Otros nombres deudor</t>
  </si>
  <si>
    <t>Razón social deudor</t>
  </si>
  <si>
    <t>Dirección</t>
  </si>
  <si>
    <t>Código dpto</t>
  </si>
  <si>
    <t>Código mcp</t>
  </si>
  <si>
    <t>Pais</t>
  </si>
  <si>
    <t>Saldo cuentas por cobrar al 31 13</t>
  </si>
  <si>
    <t>ENTIDAD PROMOTORA DE SALUD SANITAS SA</t>
  </si>
  <si>
    <t>AC 100 11 B 95</t>
  </si>
  <si>
    <t>001</t>
  </si>
  <si>
    <t>CUENTAS POR COBRAR AÑO 2013 RG.35 D.RENTA</t>
  </si>
  <si>
    <t>EPS Y MEDICINA PREPAGADA SURAMERICANA S A</t>
  </si>
  <si>
    <t>CRA 7 32 33</t>
  </si>
  <si>
    <t>Diferencia</t>
  </si>
  <si>
    <t>Carrera 7  24-89 - Piso 2</t>
  </si>
  <si>
    <t>CALLE 72 NO 10 70 TORRE A OF 502</t>
  </si>
  <si>
    <t>CALLE 97 NO 10 28 PISO 5</t>
  </si>
  <si>
    <t>CALLE 5 6 73</t>
  </si>
  <si>
    <t>CUANTIAS MENORES</t>
  </si>
  <si>
    <t>AV SUBA 115 58 Torre B Consultorio 403 404 405</t>
  </si>
  <si>
    <t>MEDPLUES</t>
  </si>
  <si>
    <t>ESTADO DE RESULTADOS   AL 31 DE DICIEMBRE DE 2025</t>
  </si>
  <si>
    <t xml:space="preserve"> AL 31 DE DICIEMBRE DE 2025</t>
  </si>
  <si>
    <t>ENDOCENTRO LTDA</t>
  </si>
  <si>
    <t>(Nit: 830,043,273-1)</t>
  </si>
  <si>
    <t>Balance de Prueba (Vig. 2649) (de 1/ENE/2025 a 31/DIC/2025)</t>
  </si>
  <si>
    <t>Página  1 de 70</t>
  </si>
  <si>
    <t xml:space="preserve"> CUENTA </t>
  </si>
  <si>
    <t>NOMBRE DE LA CUENTA</t>
  </si>
  <si>
    <t>SALDO INICIAL</t>
  </si>
  <si>
    <t>DEBITOS</t>
  </si>
  <si>
    <t>CREDITOS</t>
  </si>
  <si>
    <t>NUEVO SALDO</t>
  </si>
  <si>
    <t>1      ACTIVO</t>
  </si>
  <si>
    <t>11      DISPONIBLE</t>
  </si>
  <si>
    <t>1105      CAJA</t>
  </si>
  <si>
    <t>110505      CAJA GENERAL</t>
  </si>
  <si>
    <t>110510      CAJAS MENORES</t>
  </si>
  <si>
    <t>11051001      CAJA COPAGOS</t>
  </si>
  <si>
    <t>1110      BANCOS CUENTAS CORRIENTES</t>
  </si>
  <si>
    <t>111005      MONEDA NACIONAL</t>
  </si>
  <si>
    <t xml:space="preserve">11100502      BANCOLOMBIA CTA CORRIENTE - </t>
  </si>
  <si>
    <t xml:space="preserve"> mayely martinez  </t>
  </si>
  <si>
    <t xml:space="preserve"> perez bernal  liliana  </t>
  </si>
  <si>
    <t xml:space="preserve">accesorios y equipo biomedico </t>
  </si>
  <si>
    <t>900,455,887-3</t>
  </si>
  <si>
    <t xml:space="preserve">agaton edith rocio  </t>
  </si>
  <si>
    <t xml:space="preserve">al agua patos  </t>
  </si>
  <si>
    <t>900,591,797-0</t>
  </si>
  <si>
    <t xml:space="preserve">alarcon buitrago angie tatiana  </t>
  </si>
  <si>
    <t xml:space="preserve">aldana andres  </t>
  </si>
  <si>
    <t xml:space="preserve">alejandro orozco sas  </t>
  </si>
  <si>
    <t>900,817,489-1</t>
  </si>
  <si>
    <t xml:space="preserve">almacenes exito sa  </t>
  </si>
  <si>
    <t>890,900,608-9</t>
  </si>
  <si>
    <t xml:space="preserve">almanza eduardo  </t>
  </si>
  <si>
    <t xml:space="preserve">almanza ovalle sofia  </t>
  </si>
  <si>
    <t xml:space="preserve">alvarez elcia lutilde  </t>
  </si>
  <si>
    <t xml:space="preserve">amparando agencia de seguros </t>
  </si>
  <si>
    <t>800,220,638-4</t>
  </si>
  <si>
    <t xml:space="preserve">angel rondon diego andres  </t>
  </si>
  <si>
    <t xml:space="preserve">annmed importadora medica sas  </t>
  </si>
  <si>
    <t>901,674,227-5</t>
  </si>
  <si>
    <t xml:space="preserve">apache rodriguez mayerly  </t>
  </si>
  <si>
    <t xml:space="preserve">apolinar rodriguez raul oswaldo  </t>
  </si>
  <si>
    <t>86,072,148-2</t>
  </si>
  <si>
    <t xml:space="preserve">aportes en linea sa  </t>
  </si>
  <si>
    <t>900,147,238-2</t>
  </si>
  <si>
    <t xml:space="preserve">arcos dorados colombia sas  </t>
  </si>
  <si>
    <t>800,244,387-4</t>
  </si>
  <si>
    <t xml:space="preserve">area limpia sas  </t>
  </si>
  <si>
    <t>901,146,434-9</t>
  </si>
  <si>
    <t xml:space="preserve">arguello geraldine  </t>
  </si>
  <si>
    <t xml:space="preserve">arregoces maria carolina  </t>
  </si>
  <si>
    <t xml:space="preserve">asociacion colombiana de </t>
  </si>
  <si>
    <t>830,010,308-7</t>
  </si>
  <si>
    <t xml:space="preserve">atencio montiel yenifer paola  </t>
  </si>
  <si>
    <t>5-286038</t>
  </si>
  <si>
    <t xml:space="preserve">avianca  </t>
  </si>
  <si>
    <t>890,100,577-6</t>
  </si>
  <si>
    <t xml:space="preserve">avila alarcon flor  </t>
  </si>
  <si>
    <t>21,015,392-4</t>
  </si>
  <si>
    <t xml:space="preserve">ayala rico juan david  </t>
  </si>
  <si>
    <t xml:space="preserve">ballen maria camila  </t>
  </si>
  <si>
    <t>1,015,434,752-9</t>
  </si>
  <si>
    <t xml:space="preserve">bancolombia sa  </t>
  </si>
  <si>
    <t>890,903,938-8</t>
  </si>
  <si>
    <t xml:space="preserve">bar boliclub la rana dorada sas  </t>
  </si>
  <si>
    <t>901,807,866-4</t>
  </si>
  <si>
    <t xml:space="preserve">barrera bello nathalia  alejandra  </t>
  </si>
  <si>
    <t>1,023,031,803-5</t>
  </si>
  <si>
    <t xml:space="preserve">barrera bello william yesid  </t>
  </si>
  <si>
    <t>1,022,970,546-1</t>
  </si>
  <si>
    <t xml:space="preserve">barrera cañon andres felipe  </t>
  </si>
  <si>
    <t xml:space="preserve">barrios barrios carmen elena  </t>
  </si>
  <si>
    <t xml:space="preserve">basto beltran gloria marcela  </t>
  </si>
  <si>
    <t xml:space="preserve">benavides cardenas sandra </t>
  </si>
  <si>
    <t xml:space="preserve">benitez leon manuel esteban  </t>
  </si>
  <si>
    <t xml:space="preserve">bernal rojas juan jhanderson  </t>
  </si>
  <si>
    <t xml:space="preserve">bioclinicos de colombia sas  </t>
  </si>
  <si>
    <t>830,054,700-0</t>
  </si>
  <si>
    <t xml:space="preserve">biomed center sas  </t>
  </si>
  <si>
    <t>901,809,591-3</t>
  </si>
  <si>
    <t xml:space="preserve">biosocial sas  </t>
  </si>
  <si>
    <t>901,007,757-7</t>
  </si>
  <si>
    <t xml:space="preserve">biotteau pierre marie  </t>
  </si>
  <si>
    <t xml:space="preserve">brillamos sas  </t>
  </si>
  <si>
    <t>800,049,121-7</t>
  </si>
  <si>
    <t xml:space="preserve">brown justin andrew  </t>
  </si>
  <si>
    <t>566-440399</t>
  </si>
  <si>
    <t xml:space="preserve">buitrago ospina bernardo  </t>
  </si>
  <si>
    <t>80,024,395-9</t>
  </si>
  <si>
    <t xml:space="preserve">buitrago pedraza gladys hercilia  </t>
  </si>
  <si>
    <t xml:space="preserve">burbano guerrero laura fernanda  </t>
  </si>
  <si>
    <t>1,015,413,923-1</t>
  </si>
  <si>
    <t xml:space="preserve">burbano laura fernanda  </t>
  </si>
  <si>
    <t xml:space="preserve">burbuja suministros sas  </t>
  </si>
  <si>
    <t>901,263,045-8</t>
  </si>
  <si>
    <t xml:space="preserve">calderon leidy carolina  </t>
  </si>
  <si>
    <t xml:space="preserve">calkins chadd  </t>
  </si>
  <si>
    <t xml:space="preserve">camacho guacari john alexander  </t>
  </si>
  <si>
    <t xml:space="preserve">camacho usaquen hasleydy  </t>
  </si>
  <si>
    <t xml:space="preserve">camara de comercio de bogota  </t>
  </si>
  <si>
    <t>860,007,322-9</t>
  </si>
  <si>
    <t xml:space="preserve">capera guerrero july ximena  </t>
  </si>
  <si>
    <t xml:space="preserve">cardenas ayala cristian fernando  </t>
  </si>
  <si>
    <t xml:space="preserve">cardenas zabala andres santiago  </t>
  </si>
  <si>
    <t xml:space="preserve">casalimpia sa  </t>
  </si>
  <si>
    <t>860,010,451-1</t>
  </si>
  <si>
    <t xml:space="preserve">castellanos montes andres  </t>
  </si>
  <si>
    <t xml:space="preserve">castillo navarrete sol milagros  </t>
  </si>
  <si>
    <t xml:space="preserve">castro aguilar wilmar miguel  </t>
  </si>
  <si>
    <t xml:space="preserve">castro bello angie lorena  </t>
  </si>
  <si>
    <t xml:space="preserve">castro bello stiven  </t>
  </si>
  <si>
    <t xml:space="preserve">cencosud colombia sa  </t>
  </si>
  <si>
    <t xml:space="preserve">central omega sas  </t>
  </si>
  <si>
    <t>900,332,620-6</t>
  </si>
  <si>
    <t xml:space="preserve">centro ilarco ph  </t>
  </si>
  <si>
    <t>830,032,687-8</t>
  </si>
  <si>
    <t xml:space="preserve">centro nacional de endocrinologia </t>
  </si>
  <si>
    <t>900,243,752-8</t>
  </si>
  <si>
    <t xml:space="preserve">cespedes laura maritza  </t>
  </si>
  <si>
    <t xml:space="preserve">charry diaz lady giomara  </t>
  </si>
  <si>
    <t>1,075,262,945-2</t>
  </si>
  <si>
    <t xml:space="preserve">chaves laura  </t>
  </si>
  <si>
    <t xml:space="preserve">chesttas sas  </t>
  </si>
  <si>
    <t>901,421,553-6</t>
  </si>
  <si>
    <t xml:space="preserve">cigeo sas  </t>
  </si>
  <si>
    <t>901,320,044-5</t>
  </si>
  <si>
    <t xml:space="preserve">cipagauta taborda sara lorena  </t>
  </si>
  <si>
    <t xml:space="preserve">clavijo cruz jeison antonio  </t>
  </si>
  <si>
    <t xml:space="preserve">clavijo daniel felipe  </t>
  </si>
  <si>
    <t xml:space="preserve">codensa sa  </t>
  </si>
  <si>
    <t>80,063,875-9</t>
  </si>
  <si>
    <t xml:space="preserve">coimpormedica ltda  </t>
  </si>
  <si>
    <t>800,042,144-4</t>
  </si>
  <si>
    <t xml:space="preserve">coji triviño cristian javier  </t>
  </si>
  <si>
    <t xml:space="preserve">coji triviño wendy johanna  </t>
  </si>
  <si>
    <t>1,023,003,115-7</t>
  </si>
  <si>
    <t xml:space="preserve">colmedica medicina prepagada  </t>
  </si>
  <si>
    <t>800,106,339-1</t>
  </si>
  <si>
    <t xml:space="preserve">colombiana de comercio sa  </t>
  </si>
  <si>
    <t>890,900,943-1</t>
  </si>
  <si>
    <t xml:space="preserve">comcel sa  </t>
  </si>
  <si>
    <t>800,153,993-7</t>
  </si>
  <si>
    <t xml:space="preserve">comercializadora baldini sa  </t>
  </si>
  <si>
    <t>860,520,243-4</t>
  </si>
  <si>
    <t xml:space="preserve">comodin sas  </t>
  </si>
  <si>
    <t>800,069,933-6</t>
  </si>
  <si>
    <t xml:space="preserve">compañia colombiana de lavado </t>
  </si>
  <si>
    <t>900,161,872-0</t>
  </si>
  <si>
    <t xml:space="preserve">compañia comercial e industria la </t>
  </si>
  <si>
    <t>860,025,461-0</t>
  </si>
  <si>
    <t xml:space="preserve">compresores y motores bogota </t>
  </si>
  <si>
    <t>900,333,497-0</t>
  </si>
  <si>
    <t xml:space="preserve">conedo cantillo leydy katherine  </t>
  </si>
  <si>
    <t xml:space="preserve">consultix sas  </t>
  </si>
  <si>
    <t>901,219,186-1</t>
  </si>
  <si>
    <t xml:space="preserve">contreras lobo maria angelica  </t>
  </si>
  <si>
    <t>1,018,476,948-6</t>
  </si>
  <si>
    <t xml:space="preserve">correa jimenez lady viviana  </t>
  </si>
  <si>
    <t xml:space="preserve">cortes acevedo nicol yiseth  </t>
  </si>
  <si>
    <t xml:space="preserve">creaciones h&amp;r moda actual  </t>
  </si>
  <si>
    <t>79,833,157-1</t>
  </si>
  <si>
    <t xml:space="preserve">creaciones mundo yesos ltda  </t>
  </si>
  <si>
    <t>900,344,425-8</t>
  </si>
  <si>
    <t xml:space="preserve">cristancho aejandra  </t>
  </si>
  <si>
    <t xml:space="preserve">cristancho luisa fernanda  </t>
  </si>
  <si>
    <t xml:space="preserve">cruz burgos german andres  </t>
  </si>
  <si>
    <t xml:space="preserve">cuatro impresoras  </t>
  </si>
  <si>
    <t>19,441,318-8</t>
  </si>
  <si>
    <t xml:space="preserve">cubillos omar  </t>
  </si>
  <si>
    <t>79,638,729-7</t>
  </si>
  <si>
    <t xml:space="preserve">cucaita cristina  </t>
  </si>
  <si>
    <t xml:space="preserve">cuellar poveda estefania  </t>
  </si>
  <si>
    <t xml:space="preserve">cuevas caceres andres  </t>
  </si>
  <si>
    <t xml:space="preserve">cuitiva coronado sayhanys paola  </t>
  </si>
  <si>
    <t xml:space="preserve">dakarla sas  </t>
  </si>
  <si>
    <t>900,803,520-1</t>
  </si>
  <si>
    <t xml:space="preserve">dc medical sas  </t>
  </si>
  <si>
    <t>901,693,079-2</t>
  </si>
  <si>
    <t xml:space="preserve">de alba vasquez anila adoracion  </t>
  </si>
  <si>
    <t xml:space="preserve">decoraceramica grupo decor sas  </t>
  </si>
  <si>
    <t>800,165,377-1</t>
  </si>
  <si>
    <t xml:space="preserve">del castillo sandra  </t>
  </si>
  <si>
    <t xml:space="preserve">delgado sanchez johanna </t>
  </si>
  <si>
    <t xml:space="preserve">desayunos bogota dc  </t>
  </si>
  <si>
    <t>102,549,786-8</t>
  </si>
  <si>
    <t xml:space="preserve">dewan peehoo  </t>
  </si>
  <si>
    <t>3-980179</t>
  </si>
  <si>
    <t xml:space="preserve">dian  </t>
  </si>
  <si>
    <t>800,197,268-4</t>
  </si>
  <si>
    <t xml:space="preserve">diaz arias javier alfonso  </t>
  </si>
  <si>
    <t xml:space="preserve">diaz bautista laura tatiana  </t>
  </si>
  <si>
    <t xml:space="preserve">diaz buitrago jairo alirio  </t>
  </si>
  <si>
    <t xml:space="preserve">diaz nassif gustavo andres  </t>
  </si>
  <si>
    <t xml:space="preserve">diaz perez cristian camilo  </t>
  </si>
  <si>
    <t xml:space="preserve">diaz salazar vidayalaksmi	  </t>
  </si>
  <si>
    <t>52,449,155-0</t>
  </si>
  <si>
    <t xml:space="preserve">distribuciones axa sas  </t>
  </si>
  <si>
    <t>800,052,534-6</t>
  </si>
  <si>
    <t xml:space="preserve">distribuidora de vinos y licores sas </t>
  </si>
  <si>
    <t>890,916,575-4</t>
  </si>
  <si>
    <t xml:space="preserve">dominguez barbosa diosa  </t>
  </si>
  <si>
    <t xml:space="preserve">dueñez camargo maria fernanda  </t>
  </si>
  <si>
    <t xml:space="preserve">dulceria caramell  </t>
  </si>
  <si>
    <t>1,024,506,843-3</t>
  </si>
  <si>
    <t xml:space="preserve">duran de gamez fanny esperanza  </t>
  </si>
  <si>
    <t>20,951,433-9</t>
  </si>
  <si>
    <t xml:space="preserve">edificio conex- propiedad </t>
  </si>
  <si>
    <t>901,778,848-6</t>
  </si>
  <si>
    <t xml:space="preserve">educando life support  </t>
  </si>
  <si>
    <t>900,832,159-7</t>
  </si>
  <si>
    <t xml:space="preserve">ekimedicos  </t>
  </si>
  <si>
    <t>80,764,129-0</t>
  </si>
  <si>
    <t xml:space="preserve">el surtidor ricaurte sas  </t>
  </si>
  <si>
    <t>830,051,924-1</t>
  </si>
  <si>
    <t xml:space="preserve">electrointegrales 16 sas  </t>
  </si>
  <si>
    <t>901,375,876-2</t>
  </si>
  <si>
    <t xml:space="preserve">emermedica sa  </t>
  </si>
  <si>
    <t>800,126,785-7</t>
  </si>
  <si>
    <t xml:space="preserve">empanadas el paisa originales sas </t>
  </si>
  <si>
    <t>901,100,751-0</t>
  </si>
  <si>
    <t xml:space="preserve">empresa de acueducto y </t>
  </si>
  <si>
    <t>899,999,094-1</t>
  </si>
  <si>
    <t xml:space="preserve">empresa de telefonos bogota  </t>
  </si>
  <si>
    <t>899,999,115-8</t>
  </si>
  <si>
    <t xml:space="preserve">enel colombia sa  </t>
  </si>
  <si>
    <t>860,063,875-8</t>
  </si>
  <si>
    <t xml:space="preserve">eps sanitas sas  </t>
  </si>
  <si>
    <t>800,251,440-6</t>
  </si>
  <si>
    <t xml:space="preserve">eps y medicina prepagada </t>
  </si>
  <si>
    <t>800,088,702-2</t>
  </si>
  <si>
    <t xml:space="preserve">espinoza carlos antonio  </t>
  </si>
  <si>
    <t xml:space="preserve">extintores sofire sas  </t>
  </si>
  <si>
    <t>901,567,558-1</t>
  </si>
  <si>
    <t xml:space="preserve">fabec sas  </t>
  </si>
  <si>
    <t>901,225,717-7</t>
  </si>
  <si>
    <t xml:space="preserve">falabella  </t>
  </si>
  <si>
    <t>900,017,447-8</t>
  </si>
  <si>
    <t xml:space="preserve">falla mejia christian alberto  </t>
  </si>
  <si>
    <t xml:space="preserve">famisanar eps sas  </t>
  </si>
  <si>
    <t>830,003,564-7</t>
  </si>
  <si>
    <t xml:space="preserve">fernandez cobos einar  </t>
  </si>
  <si>
    <t>79,415,783-8</t>
  </si>
  <si>
    <t xml:space="preserve">fernandez rojas zulmy maryely  </t>
  </si>
  <si>
    <t xml:space="preserve">figueroa mancera maria alejandra  </t>
  </si>
  <si>
    <t xml:space="preserve">flores ya sas  </t>
  </si>
  <si>
    <t>901,520,459-6</t>
  </si>
  <si>
    <t xml:space="preserve">florez cote juan alberto  </t>
  </si>
  <si>
    <t>80,084,782-2</t>
  </si>
  <si>
    <t xml:space="preserve">florez payares ruth esther  </t>
  </si>
  <si>
    <t xml:space="preserve">florez vargas jessika julieth  </t>
  </si>
  <si>
    <t xml:space="preserve">forero miguel alberto  </t>
  </si>
  <si>
    <t xml:space="preserve">forero valderrama edgar fabian  </t>
  </si>
  <si>
    <t xml:space="preserve">frometa jose amable  </t>
  </si>
  <si>
    <t xml:space="preserve">garcia gutierrez dana alejandra  </t>
  </si>
  <si>
    <t xml:space="preserve">garcia valderrama laura katherine  </t>
  </si>
  <si>
    <t xml:space="preserve">garzon chibate claudia marcela  </t>
  </si>
  <si>
    <t xml:space="preserve">garzon prieto diana  </t>
  </si>
  <si>
    <t xml:space="preserve">garzon verano yolanda  </t>
  </si>
  <si>
    <t xml:space="preserve">gases comprimidos de colombia </t>
  </si>
  <si>
    <t>901,354,807-4</t>
  </si>
  <si>
    <t xml:space="preserve">gastrosur s.a.s  </t>
  </si>
  <si>
    <t>900,459,763-7</t>
  </si>
  <si>
    <t xml:space="preserve">gestion de seguridad electronica </t>
  </si>
  <si>
    <t>900,204,272-8</t>
  </si>
  <si>
    <t xml:space="preserve">gobernacion de cundinamarca  </t>
  </si>
  <si>
    <t>899,999,114-0</t>
  </si>
  <si>
    <t xml:space="preserve">gomez davila carmen rosa  </t>
  </si>
  <si>
    <t xml:space="preserve">gomez gomez carlos arturo  </t>
  </si>
  <si>
    <t>80,061,926-7</t>
  </si>
  <si>
    <t xml:space="preserve">gomez luz stella  </t>
  </si>
  <si>
    <t xml:space="preserve">gonzalez guillermo de jesus  </t>
  </si>
  <si>
    <t xml:space="preserve">granados rivera ana milena  </t>
  </si>
  <si>
    <t xml:space="preserve">grisales montenegro jorge </t>
  </si>
  <si>
    <t xml:space="preserve">grupo bdc sas  </t>
  </si>
  <si>
    <t>900,371,268-2</t>
  </si>
  <si>
    <t xml:space="preserve">grupo comercial sagal sas  </t>
  </si>
  <si>
    <t>830,093,773-4</t>
  </si>
  <si>
    <t xml:space="preserve">grupo empresarial smart dent </t>
  </si>
  <si>
    <t>901,367,372-9</t>
  </si>
  <si>
    <t xml:space="preserve">grupo seratta sas  </t>
  </si>
  <si>
    <t>901,004,464-0</t>
  </si>
  <si>
    <t xml:space="preserve">guarnizo solvey yorley  </t>
  </si>
  <si>
    <t xml:space="preserve">guerrero orjuela yury natalia  </t>
  </si>
  <si>
    <t xml:space="preserve">guerrero peña andrea  </t>
  </si>
  <si>
    <t xml:space="preserve">gutierrez almeciga pedro ardey  </t>
  </si>
  <si>
    <t xml:space="preserve">gutierrez avila maria camila  </t>
  </si>
  <si>
    <t xml:space="preserve">gutierrez carvajal diana patricia  </t>
  </si>
  <si>
    <t xml:space="preserve">gutierrez valbuena leidy natalia  </t>
  </si>
  <si>
    <t xml:space="preserve">guzman cortes brandon erick  </t>
  </si>
  <si>
    <t xml:space="preserve">hamburgueserias sas  </t>
  </si>
  <si>
    <t>830,144,056-1</t>
  </si>
  <si>
    <t xml:space="preserve">herrera barrios luz karina  </t>
  </si>
  <si>
    <t xml:space="preserve">homecenter  </t>
  </si>
  <si>
    <t>800,242,106-2</t>
  </si>
  <si>
    <t xml:space="preserve">horta murcia claudia yazmin  </t>
  </si>
  <si>
    <t>65,784,761-7</t>
  </si>
  <si>
    <t xml:space="preserve">industria medica andina sas  </t>
  </si>
  <si>
    <t>900,321,769-7</t>
  </si>
  <si>
    <t xml:space="preserve">industrias metalicas slin sas  </t>
  </si>
  <si>
    <t>900,497,225-8</t>
  </si>
  <si>
    <t xml:space="preserve">inmaculada guadalupe y amigos </t>
  </si>
  <si>
    <t>860,350,253-8</t>
  </si>
  <si>
    <t xml:space="preserve">innovanza  </t>
  </si>
  <si>
    <t>901,150,222-1</t>
  </si>
  <si>
    <t xml:space="preserve">innovid sas  </t>
  </si>
  <si>
    <t>901,347,556-1</t>
  </si>
  <si>
    <t xml:space="preserve">inverisiones ferremax  </t>
  </si>
  <si>
    <t>900,214,177-9</t>
  </si>
  <si>
    <t xml:space="preserve">inversiones biosumma sas  </t>
  </si>
  <si>
    <t>901,003,711-0</t>
  </si>
  <si>
    <t xml:space="preserve">ips tejido salud sas  </t>
  </si>
  <si>
    <t>901,357,380-5</t>
  </si>
  <si>
    <t xml:space="preserve">ishajon sas  </t>
  </si>
  <si>
    <t>900,328,924-4</t>
  </si>
  <si>
    <t xml:space="preserve">isomed pharma colombia sas  </t>
  </si>
  <si>
    <t>900,842,653-7</t>
  </si>
  <si>
    <t xml:space="preserve">jge equipos medicos y </t>
  </si>
  <si>
    <t>900,031,064-9</t>
  </si>
  <si>
    <t xml:space="preserve">jimenez jimenez edith neida  </t>
  </si>
  <si>
    <t xml:space="preserve">jimenez maya rodrigo  </t>
  </si>
  <si>
    <t xml:space="preserve">jimenez pacheco danna valentina </t>
  </si>
  <si>
    <t xml:space="preserve">jomedical sas  </t>
  </si>
  <si>
    <t xml:space="preserve">jorge machado equipos medicos </t>
  </si>
  <si>
    <t>800,088,519-0</t>
  </si>
  <si>
    <t xml:space="preserve">katherine johanna suarez zona  </t>
  </si>
  <si>
    <t xml:space="preserve">laboratorios eufar sa  </t>
  </si>
  <si>
    <t>860,502,854-8</t>
  </si>
  <si>
    <t xml:space="preserve">laboratorios ropim sas  </t>
  </si>
  <si>
    <t>860,045,210-4</t>
  </si>
  <si>
    <t xml:space="preserve">landazabal navarro jairo de jesus  </t>
  </si>
  <si>
    <t xml:space="preserve">larrarte arbelaez alejandra  </t>
  </si>
  <si>
    <t xml:space="preserve">larrarte arbelaez mauren  </t>
  </si>
  <si>
    <t xml:space="preserve">latam sa  </t>
  </si>
  <si>
    <t>890,704,196-6</t>
  </si>
  <si>
    <t xml:space="preserve">leadersearch  sas  </t>
  </si>
  <si>
    <t>830,065,157-8</t>
  </si>
  <si>
    <t xml:space="preserve">leon molina karen dayan  </t>
  </si>
  <si>
    <t xml:space="preserve">lm insrtuments sa  </t>
  </si>
  <si>
    <t>800,077,635-1</t>
  </si>
  <si>
    <t xml:space="preserve">lopez chacon liseth dayan  </t>
  </si>
  <si>
    <t xml:space="preserve">lorena ramirez jenny  </t>
  </si>
  <si>
    <t>1,033,750,179-8</t>
  </si>
  <si>
    <t xml:space="preserve">los hornitos pasteleria y panaderia </t>
  </si>
  <si>
    <t>900,121,964-9</t>
  </si>
  <si>
    <t xml:space="preserve">m &amp; m equipos medicos sas  </t>
  </si>
  <si>
    <t>830,146,016-6</t>
  </si>
  <si>
    <t xml:space="preserve">madrid mario ernesto  </t>
  </si>
  <si>
    <t>19,369,985-3</t>
  </si>
  <si>
    <t xml:space="preserve">mahecha juliana  </t>
  </si>
  <si>
    <t xml:space="preserve">maihoehe s.a.s.  </t>
  </si>
  <si>
    <t>900,838,855-2</t>
  </si>
  <si>
    <t xml:space="preserve">maldonado duarte angie </t>
  </si>
  <si>
    <t>1,000,952,528-2</t>
  </si>
  <si>
    <t xml:space="preserve">manisol s.a.s  </t>
  </si>
  <si>
    <t>890,801,339-8</t>
  </si>
  <si>
    <t xml:space="preserve">margil sas  </t>
  </si>
  <si>
    <t>900,588,056-0</t>
  </si>
  <si>
    <t xml:space="preserve">marin ariza laura valentina  </t>
  </si>
  <si>
    <t xml:space="preserve">martinez bernal ruth mayely  </t>
  </si>
  <si>
    <t xml:space="preserve">martinez herrera randy gissel  </t>
  </si>
  <si>
    <t xml:space="preserve">mateus peña pedro ignacio  </t>
  </si>
  <si>
    <t xml:space="preserve">medicol sa  </t>
  </si>
  <si>
    <t>900,716,358-1</t>
  </si>
  <si>
    <t xml:space="preserve">medplus medicina prepagada  </t>
  </si>
  <si>
    <t>900,178,724-3</t>
  </si>
  <si>
    <t xml:space="preserve">medydispo sas  </t>
  </si>
  <si>
    <t>901,145,781-5</t>
  </si>
  <si>
    <t xml:space="preserve">melo velandia diana marcela  </t>
  </si>
  <si>
    <t>52,152,250-6</t>
  </si>
  <si>
    <t xml:space="preserve">mendoza ana carolina  </t>
  </si>
  <si>
    <t xml:space="preserve">mendoza vargas anais  </t>
  </si>
  <si>
    <t xml:space="preserve">mercado libre colombia  </t>
  </si>
  <si>
    <t>830,067,394-6</t>
  </si>
  <si>
    <t xml:space="preserve">merengues amar y mas  </t>
  </si>
  <si>
    <t>901,396,344-6</t>
  </si>
  <si>
    <t xml:space="preserve">mesa garcia karol tatiana  </t>
  </si>
  <si>
    <t xml:space="preserve">modular office ltda  </t>
  </si>
  <si>
    <t>900,028,938-1</t>
  </si>
  <si>
    <t xml:space="preserve">mogollon bolivar yinet andrea  </t>
  </si>
  <si>
    <t xml:space="preserve">molano granados juan nicolas  </t>
  </si>
  <si>
    <t>1,032,487,857-2</t>
  </si>
  <si>
    <t xml:space="preserve">molina gomez leidy tatiana  </t>
  </si>
  <si>
    <t xml:space="preserve">molina villamil leonardo  </t>
  </si>
  <si>
    <t xml:space="preserve">moncaleano lozano german </t>
  </si>
  <si>
    <t xml:space="preserve">mongua jenny rocio  </t>
  </si>
  <si>
    <t xml:space="preserve">monroy galeano adriana cristina  </t>
  </si>
  <si>
    <t xml:space="preserve">monzon sanchez claudia carolina  </t>
  </si>
  <si>
    <t xml:space="preserve">morales toro jaime andres  </t>
  </si>
  <si>
    <t>79,942,545-1</t>
  </si>
  <si>
    <t>79,972,545-1</t>
  </si>
  <si>
    <t xml:space="preserve">morales valencia leon angel  </t>
  </si>
  <si>
    <t xml:space="preserve">morena martinez zulma patricia  </t>
  </si>
  <si>
    <t xml:space="preserve">moreno ortiz sergio enrique  </t>
  </si>
  <si>
    <t xml:space="preserve">movistar colombia  </t>
  </si>
  <si>
    <t>830,122,566-1</t>
  </si>
  <si>
    <t xml:space="preserve">muñoz rodriguez ingenieria sas  </t>
  </si>
  <si>
    <t>900,945,606-3</t>
  </si>
  <si>
    <t xml:space="preserve">murillo arias andres mauricio  </t>
  </si>
  <si>
    <t xml:space="preserve">murillo carreazo diego armando  </t>
  </si>
  <si>
    <t xml:space="preserve">najar celis luis alberto  </t>
  </si>
  <si>
    <t xml:space="preserve">navarrete diana carolina  </t>
  </si>
  <si>
    <t>52,663,443-3</t>
  </si>
  <si>
    <t xml:space="preserve">navarro perez angie vanessa  </t>
  </si>
  <si>
    <t xml:space="preserve">neira gomezjorge david  </t>
  </si>
  <si>
    <t xml:space="preserve">nieto castañeda claudia andrea  </t>
  </si>
  <si>
    <t xml:space="preserve">notaria 34  </t>
  </si>
  <si>
    <t>36,274,035-4</t>
  </si>
  <si>
    <t xml:space="preserve">nuñez santiago  </t>
  </si>
  <si>
    <t xml:space="preserve">ocampo contreras herminda  </t>
  </si>
  <si>
    <t xml:space="preserve">ofipapel ltda  </t>
  </si>
  <si>
    <t>800,194,110-6</t>
  </si>
  <si>
    <t xml:space="preserve">oliva molano julian eduardo  </t>
  </si>
  <si>
    <t>11,275,331-3</t>
  </si>
  <si>
    <t xml:space="preserve">ortiz baquero fanny alexandra  </t>
  </si>
  <si>
    <t xml:space="preserve">ortopedicos w y w sas  </t>
  </si>
  <si>
    <t>901,597,404-2</t>
  </si>
  <si>
    <t xml:space="preserve">osorio guacari luz stella  </t>
  </si>
  <si>
    <t xml:space="preserve">p &amp; n compustar sas  </t>
  </si>
  <si>
    <t>830,090,470-4</t>
  </si>
  <si>
    <t xml:space="preserve">padilla triana deissy lorena  </t>
  </si>
  <si>
    <t xml:space="preserve">paez blanco celia leticia  </t>
  </si>
  <si>
    <t xml:space="preserve">panamericana libreria y papeleria </t>
  </si>
  <si>
    <t>830,037,946-3</t>
  </si>
  <si>
    <t xml:space="preserve">paris gonzalez natalia  </t>
  </si>
  <si>
    <t xml:space="preserve">patiño de vargas edilia  </t>
  </si>
  <si>
    <t xml:space="preserve">patologia diagnostica limitada  </t>
  </si>
  <si>
    <t>900,081,381-2</t>
  </si>
  <si>
    <t xml:space="preserve">pedraza penagos juan david  </t>
  </si>
  <si>
    <t xml:space="preserve">peña aceldas diana marcela  </t>
  </si>
  <si>
    <t xml:space="preserve">peña cubides mauricio  </t>
  </si>
  <si>
    <t>80,469,694-6</t>
  </si>
  <si>
    <t xml:space="preserve">peñaloza espitia luz dary  </t>
  </si>
  <si>
    <t xml:space="preserve">perez barrios ruby ines  </t>
  </si>
  <si>
    <t>64,552,641-2</t>
  </si>
  <si>
    <t xml:space="preserve">perez guillermo  </t>
  </si>
  <si>
    <t xml:space="preserve">perez roldan andrea del pilar  </t>
  </si>
  <si>
    <t xml:space="preserve">pinilla rojas leidy paola  </t>
  </si>
  <si>
    <t xml:space="preserve">pinilla vargas veronica  </t>
  </si>
  <si>
    <t xml:space="preserve">pinzon ayala maria camila  </t>
  </si>
  <si>
    <t xml:space="preserve">piraquive cortes jonathan  </t>
  </si>
  <si>
    <t>80,201,063-8</t>
  </si>
  <si>
    <t xml:space="preserve">planeta computo.com sas  </t>
  </si>
  <si>
    <t>900,974,839-6</t>
  </si>
  <si>
    <t xml:space="preserve">ponche rodriguez henry  </t>
  </si>
  <si>
    <t xml:space="preserve">porras moreno uriel  </t>
  </si>
  <si>
    <t xml:space="preserve">ppc suba  </t>
  </si>
  <si>
    <t>860,061,403-6</t>
  </si>
  <si>
    <t xml:space="preserve">proasistemas sa  </t>
  </si>
  <si>
    <t>800,042,928-1</t>
  </si>
  <si>
    <t xml:space="preserve">quevedo franco laura maria  </t>
  </si>
  <si>
    <t xml:space="preserve">quintero garzon paula vanesa  </t>
  </si>
  <si>
    <t xml:space="preserve">quintero rivera karen geraldine  </t>
  </si>
  <si>
    <t>1029-281480</t>
  </si>
  <si>
    <t xml:space="preserve">quintero ruiz diana carolina  </t>
  </si>
  <si>
    <t>52,903,159-7</t>
  </si>
  <si>
    <t xml:space="preserve">quirino raghnall aron  </t>
  </si>
  <si>
    <t xml:space="preserve">quiroz fino nerly janeth  </t>
  </si>
  <si>
    <t xml:space="preserve">quiroz moreno juan felipe  </t>
  </si>
  <si>
    <t>1,122,652,719-8</t>
  </si>
  <si>
    <t xml:space="preserve">raigoza aguilar dora viviana  </t>
  </si>
  <si>
    <t xml:space="preserve">ramirez arevalo alan steven  </t>
  </si>
  <si>
    <t xml:space="preserve">ramirez cuevas natalia  </t>
  </si>
  <si>
    <t xml:space="preserve">ramirez edgar hernando  </t>
  </si>
  <si>
    <t xml:space="preserve">ramirez gaitan leidy  </t>
  </si>
  <si>
    <t>1,013,577,062-1</t>
  </si>
  <si>
    <t xml:space="preserve">ramirez ramirez laura camila  </t>
  </si>
  <si>
    <t xml:space="preserve">rayo lancheros luisa angelica  </t>
  </si>
  <si>
    <t xml:space="preserve">redeban sa  </t>
  </si>
  <si>
    <t>830,070,527-1</t>
  </si>
  <si>
    <t xml:space="preserve">residuos ambientales sas  </t>
  </si>
  <si>
    <t>901,747,145-4</t>
  </si>
  <si>
    <t xml:space="preserve">restaurante lomos sas  </t>
  </si>
  <si>
    <t>860,353,923-8</t>
  </si>
  <si>
    <t xml:space="preserve">rey neira jorge  </t>
  </si>
  <si>
    <t xml:space="preserve">rey neyra mario david  </t>
  </si>
  <si>
    <t xml:space="preserve">reyes rincon alberto  </t>
  </si>
  <si>
    <t xml:space="preserve">rincon caballero andres felipe  </t>
  </si>
  <si>
    <t xml:space="preserve">rincon jorge  </t>
  </si>
  <si>
    <t>19,490,737-1</t>
  </si>
  <si>
    <t xml:space="preserve">roa hernandez jimena  </t>
  </si>
  <si>
    <t xml:space="preserve">roa peña adriana jazmin  </t>
  </si>
  <si>
    <t xml:space="preserve">rocha perdomo sas  </t>
  </si>
  <si>
    <t>900,394,776-1</t>
  </si>
  <si>
    <t xml:space="preserve">rocha robert ascencio  </t>
  </si>
  <si>
    <t xml:space="preserve">rodriguez amaya andres  </t>
  </si>
  <si>
    <t xml:space="preserve">rodriguez buitrago laura vanessa  </t>
  </si>
  <si>
    <t xml:space="preserve">rodriguez cortes juan manuel  </t>
  </si>
  <si>
    <t>11,383,656-4</t>
  </si>
  <si>
    <t xml:space="preserve">rodriguez gomez molly  </t>
  </si>
  <si>
    <t xml:space="preserve">rodriguez jose  </t>
  </si>
  <si>
    <t xml:space="preserve">rodriguez puerto catalina maria  </t>
  </si>
  <si>
    <t xml:space="preserve">rodriguez quijano johan santiago  </t>
  </si>
  <si>
    <t>1,034,779,470-7</t>
  </si>
  <si>
    <t xml:space="preserve">rojas vallejo gloria maria  </t>
  </si>
  <si>
    <t xml:space="preserve">ruge toro adriana del pilar  </t>
  </si>
  <si>
    <t xml:space="preserve">ruiz garcia danna gabriela  </t>
  </si>
  <si>
    <t xml:space="preserve">ruiz villegas william andres  </t>
  </si>
  <si>
    <t xml:space="preserve">salazar isabel  </t>
  </si>
  <si>
    <t xml:space="preserve">salinas gomez diana carolina  </t>
  </si>
  <si>
    <t>53,105,889-5</t>
  </si>
  <si>
    <t xml:space="preserve">sanabria gonzalez paula ximena  </t>
  </si>
  <si>
    <t xml:space="preserve">sanchez alarcon angie julieth  </t>
  </si>
  <si>
    <t xml:space="preserve">sanchez cota lina alexandra  </t>
  </si>
  <si>
    <t xml:space="preserve">sanchez hernandez natalia  </t>
  </si>
  <si>
    <t xml:space="preserve">sanchez leiton andres felipe  </t>
  </si>
  <si>
    <t xml:space="preserve">sanchez triana jhon fredy  </t>
  </si>
  <si>
    <t>1,070,918,007-8</t>
  </si>
  <si>
    <t xml:space="preserve">sarmiento de diaz clara ines  </t>
  </si>
  <si>
    <t xml:space="preserve">secretaria de hacienda distrital  </t>
  </si>
  <si>
    <t>899,999,061-9</t>
  </si>
  <si>
    <t xml:space="preserve">seguros del estado sas  </t>
  </si>
  <si>
    <t>860,009,578-6</t>
  </si>
  <si>
    <t xml:space="preserve">seguros generales suramericana </t>
  </si>
  <si>
    <t>890,903,407-9</t>
  </si>
  <si>
    <t xml:space="preserve">silva galvis nicolas  </t>
  </si>
  <si>
    <t>1,098,631,942-8</t>
  </si>
  <si>
    <t xml:space="preserve">silva vanegas alejandra  </t>
  </si>
  <si>
    <t xml:space="preserve">simple sa  </t>
  </si>
  <si>
    <t>900,097,333-9</t>
  </si>
  <si>
    <t xml:space="preserve">sistemas y copiadoras sas  </t>
  </si>
  <si>
    <t>900,553,744-9</t>
  </si>
  <si>
    <t xml:space="preserve">smith shoes  </t>
  </si>
  <si>
    <t>830,096,510-8</t>
  </si>
  <si>
    <t xml:space="preserve">solarte maria victoria  </t>
  </si>
  <si>
    <t xml:space="preserve">sredni hepner evelyn  </t>
  </si>
  <si>
    <t xml:space="preserve">suarez castillo giovanny andres  </t>
  </si>
  <si>
    <t xml:space="preserve">suarez castillo jhon sebastian  </t>
  </si>
  <si>
    <t xml:space="preserve">suarez parrado maria fernanda  </t>
  </si>
  <si>
    <t xml:space="preserve">superintendencia de notariado y </t>
  </si>
  <si>
    <t>890,102,320-1</t>
  </si>
  <si>
    <t xml:space="preserve">superintendencia nacional de </t>
  </si>
  <si>
    <t>860,062,187-4</t>
  </si>
  <si>
    <t xml:space="preserve">surgicon &amp; cia  </t>
  </si>
  <si>
    <t>860,519,267-9</t>
  </si>
  <si>
    <t xml:space="preserve">tafur bonilla bhrezne  </t>
  </si>
  <si>
    <t>79,985,786-4</t>
  </si>
  <si>
    <t xml:space="preserve">tafur bonilla luis carlos  </t>
  </si>
  <si>
    <t xml:space="preserve">tafur caballero maria paula  </t>
  </si>
  <si>
    <t xml:space="preserve">team computer sas  </t>
  </si>
  <si>
    <t>830,103,523-4</t>
  </si>
  <si>
    <t xml:space="preserve">tecnoficom  </t>
  </si>
  <si>
    <t>800,252,275-1</t>
  </si>
  <si>
    <t xml:space="preserve">tecnologias medicas colombia sas </t>
  </si>
  <si>
    <t>900,448,208-3</t>
  </si>
  <si>
    <t xml:space="preserve">tecnosar sas  </t>
  </si>
  <si>
    <t>860,031,724-7</t>
  </si>
  <si>
    <t xml:space="preserve">teleinte sas  </t>
  </si>
  <si>
    <t>830,020,470-5</t>
  </si>
  <si>
    <t xml:space="preserve">telesentinel ltda  </t>
  </si>
  <si>
    <t>800,014,875-0</t>
  </si>
  <si>
    <t xml:space="preserve">toledo peña eliana fernanda  </t>
  </si>
  <si>
    <t>1,012,352,725-6</t>
  </si>
  <si>
    <t xml:space="preserve">torres avila carolina  </t>
  </si>
  <si>
    <t xml:space="preserve">torres bernal brayan felipe  </t>
  </si>
  <si>
    <t xml:space="preserve">torres castellanos harvi jair  </t>
  </si>
  <si>
    <t xml:space="preserve">torres lopez alberto ramon  </t>
  </si>
  <si>
    <t>1,013,619,524-4</t>
  </si>
  <si>
    <t xml:space="preserve">torres mayorga melisa  </t>
  </si>
  <si>
    <t xml:space="preserve">triana graciela  </t>
  </si>
  <si>
    <t xml:space="preserve">triana triana sharon valentina  </t>
  </si>
  <si>
    <t xml:space="preserve">triviño ramirz diego andres  </t>
  </si>
  <si>
    <t xml:space="preserve">triviño torrres maria consuelo  </t>
  </si>
  <si>
    <t xml:space="preserve">uniformes by cenaida  </t>
  </si>
  <si>
    <t>901,961,318-8</t>
  </si>
  <si>
    <t xml:space="preserve">vaeem sas  </t>
  </si>
  <si>
    <t>901,599,987-3</t>
  </si>
  <si>
    <t xml:space="preserve">valderrama torres cenaida  </t>
  </si>
  <si>
    <t xml:space="preserve">valencia ramirez juan jose  </t>
  </si>
  <si>
    <t>71,374,524-0</t>
  </si>
  <si>
    <t xml:space="preserve">vargas benitez gissel  </t>
  </si>
  <si>
    <t xml:space="preserve">vargas rodriguez rocio suleydi  </t>
  </si>
  <si>
    <t xml:space="preserve">vargas villa maria de los angeles  </t>
  </si>
  <si>
    <t xml:space="preserve">vega vega mariluz  </t>
  </si>
  <si>
    <t xml:space="preserve">velandia sanchez isabella  </t>
  </si>
  <si>
    <t>1,072,431,901-3</t>
  </si>
  <si>
    <t xml:space="preserve">velasco erira hugo leonel  </t>
  </si>
  <si>
    <t xml:space="preserve">velasquez lopez samuel alejandro  </t>
  </si>
  <si>
    <t xml:space="preserve">velasquez peñaloza angie </t>
  </si>
  <si>
    <t xml:space="preserve">velasquez peñaloza jessica </t>
  </si>
  <si>
    <t xml:space="preserve">vergaño johan  </t>
  </si>
  <si>
    <t xml:space="preserve">veru charry mariana  </t>
  </si>
  <si>
    <t xml:space="preserve">vidrio aluminio arquitectonico sas  </t>
  </si>
  <si>
    <t>900,828,565-9</t>
  </si>
  <si>
    <t xml:space="preserve">villabon rodriguez andres eduardo </t>
  </si>
  <si>
    <t xml:space="preserve">vinchira talero maria alejandra  </t>
  </si>
  <si>
    <t xml:space="preserve">womedical system sas  </t>
  </si>
  <si>
    <t>901,703,766-9</t>
  </si>
  <si>
    <t xml:space="preserve">world office colombia sas  </t>
  </si>
  <si>
    <t>900,534,356-3</t>
  </si>
  <si>
    <t xml:space="preserve">zamora posada marlin stefan  </t>
  </si>
  <si>
    <t>1120      BANCOS CUENTAS DE AHORRO</t>
  </si>
  <si>
    <t>112005      BANCOS MONEDA NACIONAL</t>
  </si>
  <si>
    <t xml:space="preserve">11200501      BANCOLOMBIA CUENTA DE </t>
  </si>
  <si>
    <t xml:space="preserve">allianz seguros de vida s.a  </t>
  </si>
  <si>
    <t>860,027,404-1</t>
  </si>
  <si>
    <t xml:space="preserve">ariza garzon leonardo  </t>
  </si>
  <si>
    <t xml:space="preserve">axa colpatria medicina prepagada </t>
  </si>
  <si>
    <t>900,640,334-5</t>
  </si>
  <si>
    <t xml:space="preserve">bavaria &amp; cia s c a  </t>
  </si>
  <si>
    <t>860,005,224-6</t>
  </si>
  <si>
    <t xml:space="preserve">bbi colombia sas  </t>
  </si>
  <si>
    <t>900,860,284-9</t>
  </si>
  <si>
    <t xml:space="preserve">bienestar ips ltda  </t>
  </si>
  <si>
    <t>800,223,206-1</t>
  </si>
  <si>
    <t xml:space="preserve">bolivar ruiz elsa mariela  </t>
  </si>
  <si>
    <t xml:space="preserve">borbon bistro  </t>
  </si>
  <si>
    <t>901,150,466-1</t>
  </si>
  <si>
    <t xml:space="preserve">business legal bl sas  </t>
  </si>
  <si>
    <t>901,067,408-8</t>
  </si>
  <si>
    <t xml:space="preserve">bustos felipe  </t>
  </si>
  <si>
    <t xml:space="preserve">castro orjuela jhon edison  </t>
  </si>
  <si>
    <t xml:space="preserve">central comercializadora de </t>
  </si>
  <si>
    <t>900,293,637-2</t>
  </si>
  <si>
    <t xml:space="preserve">clinica colombiana de obesidad y </t>
  </si>
  <si>
    <t>830,029,172-6</t>
  </si>
  <si>
    <t xml:space="preserve">comercializadora arturo calle sas  </t>
  </si>
  <si>
    <t>900,342,297-2</t>
  </si>
  <si>
    <t xml:space="preserve">compañia de seguros bolivar sa  </t>
  </si>
  <si>
    <t>860,002,503-2</t>
  </si>
  <si>
    <t xml:space="preserve">costa barney valeria atenea  </t>
  </si>
  <si>
    <t xml:space="preserve">diseños maria alejandra  </t>
  </si>
  <si>
    <t>52,229,982-1</t>
  </si>
  <si>
    <t xml:space="preserve">endocentro ltda  </t>
  </si>
  <si>
    <t>830,043,273-1</t>
  </si>
  <si>
    <t xml:space="preserve">inversiones herrera chacon sas  </t>
  </si>
  <si>
    <t>901,472,477-2</t>
  </si>
  <si>
    <t xml:space="preserve">la cabrera sa  </t>
  </si>
  <si>
    <t>900,511,756-7</t>
  </si>
  <si>
    <t xml:space="preserve">la gran parrilla boyacense  </t>
  </si>
  <si>
    <t>901,240,494-2</t>
  </si>
  <si>
    <t xml:space="preserve">medicox ltda  </t>
  </si>
  <si>
    <t>830,142,523-0</t>
  </si>
  <si>
    <t xml:space="preserve">pineda salazar natalia  </t>
  </si>
  <si>
    <t xml:space="preserve">sanchez mantilla edwin  </t>
  </si>
  <si>
    <t xml:space="preserve">sarrias forero cristian  </t>
  </si>
  <si>
    <t xml:space="preserve">sociedad clinica emcosalud s.a  </t>
  </si>
  <si>
    <t>813,005,431-3</t>
  </si>
  <si>
    <t xml:space="preserve">tafur lopez julian esteban  </t>
  </si>
  <si>
    <t xml:space="preserve">vargas sanchez carlos arturo  </t>
  </si>
  <si>
    <t xml:space="preserve">viva 1a ips sa  </t>
  </si>
  <si>
    <t>900,219,120-2</t>
  </si>
  <si>
    <t>12      INVERSIONES</t>
  </si>
  <si>
    <t>1205      INVERSIONES ADMISIBLES</t>
  </si>
  <si>
    <t>120510      TÍTULOS DE PARTICIPACIÓN</t>
  </si>
  <si>
    <t>12051001      TITULOS DE PARTICIPACION</t>
  </si>
  <si>
    <t>1295      OTRAS INVERSIONES</t>
  </si>
  <si>
    <t>129505      APORTES EN COOPERATIVAS</t>
  </si>
  <si>
    <t xml:space="preserve">12950501      COOP. DE AHORRO Y CREDITO </t>
  </si>
  <si>
    <t>13      DEUDORES</t>
  </si>
  <si>
    <t>1305      DEUDORES DEL SISTEMA</t>
  </si>
  <si>
    <t xml:space="preserve">130505      ENTIDADES PROMOTORAS DE SALUDO </t>
  </si>
  <si>
    <t>13050503      EPS SANITAS SAS</t>
  </si>
  <si>
    <t xml:space="preserve">13050504      EPS Y MEDICINA PREPAGADA </t>
  </si>
  <si>
    <t>13050505      MEDPLUS MEDICINA PREPAGADA</t>
  </si>
  <si>
    <t xml:space="preserve">13050506      AXA COLPATRIA MEDICINA </t>
  </si>
  <si>
    <t>13050507      BAVARIA &amp; CIA S.C.A</t>
  </si>
  <si>
    <t>13050508      COMPAÑIA DE SEGUROS BOLIVAR SA</t>
  </si>
  <si>
    <t>13050509      ALLIANZ SEGUROS DE VIDA SA</t>
  </si>
  <si>
    <t>13050510      SOCIEDAD CLINICA EMCOSALUD SA</t>
  </si>
  <si>
    <t xml:space="preserve">union temporal salud integral </t>
  </si>
  <si>
    <t>901,702,024-8</t>
  </si>
  <si>
    <t xml:space="preserve">13050512      CLINICA COLOMBIANA DE OBESIDAD </t>
  </si>
  <si>
    <t>13050513      COLMEDICA MEDICINA PREPAGADA</t>
  </si>
  <si>
    <t xml:space="preserve">13050515      COLEGIO MAYOR DE NUESTRA </t>
  </si>
  <si>
    <t xml:space="preserve">colegio mayor de nuestra señora </t>
  </si>
  <si>
    <t>860,007,759-3</t>
  </si>
  <si>
    <t xml:space="preserve">13050516      UNION TEMPORALSALUD INTEGRAL </t>
  </si>
  <si>
    <t xml:space="preserve">130525      PARTICULARES-PERSONAS </t>
  </si>
  <si>
    <t>13052535      BROWN JUSTIN ANDREW</t>
  </si>
  <si>
    <t xml:space="preserve">13052543      MONCALEANO LOZANO GERMAN </t>
  </si>
  <si>
    <t>13052544      CHAVES LAURA</t>
  </si>
  <si>
    <t xml:space="preserve">13052545      CAMACHO GUACARI JOHN </t>
  </si>
  <si>
    <t xml:space="preserve">13052546      FORERO VALDERRAMA EDGAR </t>
  </si>
  <si>
    <t>13052547      CASTRO BELLO ANGIE LORENA</t>
  </si>
  <si>
    <t>13052548      FLOREZ PAYARES RUTH ESTHER</t>
  </si>
  <si>
    <t>13052549      CRISTANCHO ALEJANDRA</t>
  </si>
  <si>
    <t>13052550      MAHECHA JULIANA</t>
  </si>
  <si>
    <t>13052551      BASTO BELTRAN GLORIA MARCELA</t>
  </si>
  <si>
    <t>13052552      RUGE TORO ADRIANA DEL PILAR</t>
  </si>
  <si>
    <t xml:space="preserve">13052553      DURAN DE GAMEZ FANNY </t>
  </si>
  <si>
    <t xml:space="preserve">13052554      ARREGOCES CASTILLO MARIA </t>
  </si>
  <si>
    <t>13052555      BARRETO BENJUMEA JUAN ADRIAN</t>
  </si>
  <si>
    <t xml:space="preserve">barreto benjumea juan adrian  </t>
  </si>
  <si>
    <t>13052556      SREDNI HEPNER EVELYN</t>
  </si>
  <si>
    <t>13052558      DIAZ ARIAS JAVIER ALFONSO</t>
  </si>
  <si>
    <t>13052559      ROJAS VALLEJO GLORIA MARIA</t>
  </si>
  <si>
    <t>13052560      JIMENEZ JIMENEZ EDITH NEIDA</t>
  </si>
  <si>
    <t>13052561      CRUZ BURGOS GERMAN ANDRES</t>
  </si>
  <si>
    <t>13052562      ESPINOZA CARLOS ANTONIO</t>
  </si>
  <si>
    <t>13052563      SALAZAR ISABEL</t>
  </si>
  <si>
    <t>13052564      OSORIO GUACARI LUZ STELLA</t>
  </si>
  <si>
    <t>1312      COMPAÑIAS VINCULADAS</t>
  </si>
  <si>
    <t>131215      COMPAÑIAS VINCULADAS</t>
  </si>
  <si>
    <t>1330      ANTICIPOS Y AVANCES</t>
  </si>
  <si>
    <t>133005      PROVEEDORES</t>
  </si>
  <si>
    <t>1335      DEPOSITOS</t>
  </si>
  <si>
    <t>133510      PARA SERVICIOS</t>
  </si>
  <si>
    <t xml:space="preserve">1355      ANTICIPO DE IMPUESTOS Y </t>
  </si>
  <si>
    <t xml:space="preserve">135505      ANTICIPO DE IMPUESTOS DE RENTA Y </t>
  </si>
  <si>
    <t>135515      RETENCIÓN EN LA FUENTE</t>
  </si>
  <si>
    <t>13551501      RETEFTE HONORARIOS 11%</t>
  </si>
  <si>
    <t>13551502      RETEFTE HONORARIOS 2%</t>
  </si>
  <si>
    <t xml:space="preserve">13551503      RETENCION EN LA FUENTE POR </t>
  </si>
  <si>
    <t xml:space="preserve">135518      IMPUESTO DE INDUSTRIA Y COMERCIO </t>
  </si>
  <si>
    <t>13551801      RETEICA 9.66/1000</t>
  </si>
  <si>
    <t xml:space="preserve">13551803      RETENCION DE ICA VENTA DE </t>
  </si>
  <si>
    <t>135575      AUTORETENCION</t>
  </si>
  <si>
    <t>13557501      AUTORETEFTE 0.80%</t>
  </si>
  <si>
    <t>13557502      AUTORETEFTE 1.10%</t>
  </si>
  <si>
    <t>1380      DEUDORES VARIOS</t>
  </si>
  <si>
    <t>138095      OTROS DEUDORES</t>
  </si>
  <si>
    <t>13809501      PRESTAMO</t>
  </si>
  <si>
    <t>15      PROPIEDADES PLANTA Y EQUIPO</t>
  </si>
  <si>
    <t>1516      CONSTRUCCIONES Y EDIFICACIONES</t>
  </si>
  <si>
    <t xml:space="preserve">151695      OTRAS CONSTRUCCIONES Y </t>
  </si>
  <si>
    <t xml:space="preserve">15169502      GARAJE 227 MATRICULA </t>
  </si>
  <si>
    <t xml:space="preserve">15169503      GARAJE 230 MATRICULA </t>
  </si>
  <si>
    <t xml:space="preserve">15169505      OFICINA 403 MATRICULA </t>
  </si>
  <si>
    <t xml:space="preserve">15169506      OFICINA 404 MATRICULA </t>
  </si>
  <si>
    <t xml:space="preserve">15169507      OFICINA 405 MATRICULA </t>
  </si>
  <si>
    <t xml:space="preserve">15169508      OFICINA 401 -  GARAJE 228 </t>
  </si>
  <si>
    <t xml:space="preserve">15169509      OFICINA 402 -  GARAJE 196 </t>
  </si>
  <si>
    <t>15169510      15169510 OFICINA 406 - GARAJE</t>
  </si>
  <si>
    <t>15169511      OFICINA 208</t>
  </si>
  <si>
    <t>1520      MAQUINARIA Y EQUIPO</t>
  </si>
  <si>
    <t>152006      ARMAMENTO DE VIGILANCIA</t>
  </si>
  <si>
    <t>15200601      CAMARAS DE VIGILANCIA</t>
  </si>
  <si>
    <t>1524      EQUIPO DE OFICINA</t>
  </si>
  <si>
    <t>152405      MUEBLES Y ENSERES</t>
  </si>
  <si>
    <t>15240501      SILLA HERRADURA MEDIA SEGURA</t>
  </si>
  <si>
    <t>15240502      MUEBLES DE ARCHIVO</t>
  </si>
  <si>
    <t>15240503      SILLAS (13)</t>
  </si>
  <si>
    <t>15240504      Mueble Sala de Recuperacion</t>
  </si>
  <si>
    <t>15240505      Mueble Sala de Recuperacion</t>
  </si>
  <si>
    <t>15240510      SILLAS ELECTRICAS</t>
  </si>
  <si>
    <t>15240511      SILLAS RECEPCION -STAR-SOFA</t>
  </si>
  <si>
    <t>15240512      SILLAS BUTACOS- SALA</t>
  </si>
  <si>
    <t>15240513      SILLAS CALL CENTER</t>
  </si>
  <si>
    <t>15240514      Mueble Sala Procedimiento</t>
  </si>
  <si>
    <t>15240515      SILLAS CONSULTORIO</t>
  </si>
  <si>
    <t>15240516      SILLAS CONSULTORIO</t>
  </si>
  <si>
    <t>15240517      SILLAS SALA DE ESPERA</t>
  </si>
  <si>
    <t>15240518      MUEBLE COCINETA</t>
  </si>
  <si>
    <t>15240519      SILLAS CONSULTORIO</t>
  </si>
  <si>
    <t>15240520      ESCRITORIOS CONSULTORIOS</t>
  </si>
  <si>
    <t>15240521      ESCRITORIOS CALL CENTER</t>
  </si>
  <si>
    <t>15240522      SILLAS CALL CENTER</t>
  </si>
  <si>
    <t>15240523      CAMILLAS RECUPERACION</t>
  </si>
  <si>
    <t>15240524      CAMILLAS RECUPERACION</t>
  </si>
  <si>
    <t>15240525      CAMILLAS RECUPERACION</t>
  </si>
  <si>
    <t>15240526      CAMILLAS RECUPERACION</t>
  </si>
  <si>
    <t>15240527       SILLAS Y ESCRITORIOS</t>
  </si>
  <si>
    <t>15240528      MOBILIARIO</t>
  </si>
  <si>
    <t xml:space="preserve">15240529      MESA AUXILIAR SALA </t>
  </si>
  <si>
    <t>15240530      SILLA TRANSPORTE ASCENSOR</t>
  </si>
  <si>
    <t>152410      EQUIPOS</t>
  </si>
  <si>
    <t>15241002      TANDEM ISOSCELES DE 3 PUESTOS</t>
  </si>
  <si>
    <t>15241003      MANUEL PERTUZ FLORZ</t>
  </si>
  <si>
    <t xml:space="preserve">15241004      COMPRA DE TORRE CPU </t>
  </si>
  <si>
    <t xml:space="preserve">15241005      PROCESADOR i3 550 - MEMORIA </t>
  </si>
  <si>
    <t>15241006      Planta Telefonica</t>
  </si>
  <si>
    <t>15241007      PLANTA TELEFONICA II</t>
  </si>
  <si>
    <t xml:space="preserve">1528      EQUIPO DE COMPUTACION Y </t>
  </si>
  <si>
    <t xml:space="preserve">152805      EQUIPOS DE PROCESAMIENTO DE </t>
  </si>
  <si>
    <t>15280501       IMPRESORA APOLO 2200</t>
  </si>
  <si>
    <t>15280502       IMPRESORA APOLO 2200</t>
  </si>
  <si>
    <t>15280503       IMPRESORA EPSON T50</t>
  </si>
  <si>
    <t>15280504       IMPRESORA EPSON L210</t>
  </si>
  <si>
    <t>15280505      IMPRESORA L350</t>
  </si>
  <si>
    <t>15280506      COMPRA PC ADMON</t>
  </si>
  <si>
    <t>15280507      EQUIPOS DE COMPUTO</t>
  </si>
  <si>
    <t>15280509      COMPUTADOR LENOVO 520-22IKU</t>
  </si>
  <si>
    <t>15280510      LENOVO 520-221 KU Y 310-20IAP</t>
  </si>
  <si>
    <t>15280511      OMPRA EQUIPOS DE COMPUTO</t>
  </si>
  <si>
    <t>15280512       TELEVISOR 43*108 SAMSUNG</t>
  </si>
  <si>
    <t>15280513      EQUIPOS DE COMPUTO-TABLET-UPS-</t>
  </si>
  <si>
    <t xml:space="preserve">15280514      IMPRESORA WORKFORCE </t>
  </si>
  <si>
    <t>15280515      TV Y NEVERA</t>
  </si>
  <si>
    <t>15280516      TELEVISOR SAMSUNG 55</t>
  </si>
  <si>
    <t>15280517      TV SAMSUNG 43</t>
  </si>
  <si>
    <t>15280518      EQUIPO COMPUTO SALA 5</t>
  </si>
  <si>
    <t>15280519      FOTOCOPIADORA TOSHIBA</t>
  </si>
  <si>
    <t>15280520      FOTOCOPIADORA TOSHIBA</t>
  </si>
  <si>
    <t>15280521      TV SAMSUNG 43</t>
  </si>
  <si>
    <t>15280522      IMPRESORAS ZEBRA ZD230</t>
  </si>
  <si>
    <t>15280523      COMPUTADOR HP 23</t>
  </si>
  <si>
    <t>15280524      COMPUTADOR CALL CENTER</t>
  </si>
  <si>
    <t>15280525      PLANTA TELOFONICA CALL CENTER</t>
  </si>
  <si>
    <t>15280526      MINIPROCESADORES SALAS</t>
  </si>
  <si>
    <t>15280527      COMPUTADORES CALL CENTER</t>
  </si>
  <si>
    <t>15280528      IMPRESORA HP</t>
  </si>
  <si>
    <t>15280529      EQUIPO PC-MONITOR-TECLADO</t>
  </si>
  <si>
    <t>15280530      IMPRESORAS</t>
  </si>
  <si>
    <t>15280531      NEVERAS MINIBAR</t>
  </si>
  <si>
    <t>15280532      IMPRESORA</t>
  </si>
  <si>
    <t>15280533      COMPRA DE PC</t>
  </si>
  <si>
    <t>15280534      TABLET LENOVO PLUS 8GB</t>
  </si>
  <si>
    <t>15280535      FOTOCOPIADORA RICOH IMC 2500</t>
  </si>
  <si>
    <t xml:space="preserve">152895      OTROS EQUIPOS DE COMPUTACIÓN Y </t>
  </si>
  <si>
    <t>1532      EQUIPO MEDICO - CIENTIFICO</t>
  </si>
  <si>
    <t>153235      EQUIPO DE APOYO DIAGNÓSTICO</t>
  </si>
  <si>
    <t>15323501      ACTIVOS MENORES</t>
  </si>
  <si>
    <t>15323502      COLONOSCOPIO</t>
  </si>
  <si>
    <t>15323503      COLONOSCOPIO JHON BARRERA</t>
  </si>
  <si>
    <t>15323504      COMPUTADOR SEMPRON 2800 PLUS</t>
  </si>
  <si>
    <t xml:space="preserve">15323505      COMPUTADOR E IMPRESORA </t>
  </si>
  <si>
    <t>15323506      ENDOSCOPIA PENTAX FIBRA OPTICA</t>
  </si>
  <si>
    <t>15323507      ENDOSCOPIA PENTAX FIBRA OPTICA</t>
  </si>
  <si>
    <t>15323508      EQUIPO COLONOSCOPIO FABIO LEON</t>
  </si>
  <si>
    <t>15323509      KTRONIX FEBRERO 2009</t>
  </si>
  <si>
    <t xml:space="preserve">15323510      MONITOR MULTIPARAMETRO SN </t>
  </si>
  <si>
    <t>15323511      PHMETRO</t>
  </si>
  <si>
    <t>15323512      SISTEMA DE PHMETRIA</t>
  </si>
  <si>
    <t xml:space="preserve">15323513      TORRE DE ENDOSCOPIA </t>
  </si>
  <si>
    <t>15323514      UNIDAD DISTAL</t>
  </si>
  <si>
    <t>15323515      VIDEOPROCESADOR</t>
  </si>
  <si>
    <t xml:space="preserve">15323516      EQUIPO ELECTRUBISTURI SERIE </t>
  </si>
  <si>
    <t>15323517      GRABADORA DE PHMETRIA</t>
  </si>
  <si>
    <t xml:space="preserve">15323518      Regulador de Oxigeno-Flujometro-Equipo </t>
  </si>
  <si>
    <t xml:space="preserve">15323519      EQUIPO GASTROLIZER MONITOR DE </t>
  </si>
  <si>
    <t>15323520       MONITOR SANUS - VTA ACTIVO FIJO</t>
  </si>
  <si>
    <t xml:space="preserve">15323521      PROCESADOR OLYMPUS - VTA </t>
  </si>
  <si>
    <t xml:space="preserve">15323522      PROCESADOR OLYMPUS - VTA </t>
  </si>
  <si>
    <t xml:space="preserve">15323523       COLONOSCOPIO 1 OLYMPUS - VTA </t>
  </si>
  <si>
    <t>15323524      COLONOSCOPIO 2 - VTA ACTIVO FIJO</t>
  </si>
  <si>
    <t>15323525      ENDOSCOPIO 1 - VTA ACTIVO FIJO</t>
  </si>
  <si>
    <t>15323526      ENDOSCOPIO 2 - VTA ACTIVO FIJO</t>
  </si>
  <si>
    <t>15323527      SUCCIONADOR - VTA ACTIVO FIJO</t>
  </si>
  <si>
    <t>15323528      MONITOR SIGNOS VITALES MINDARY</t>
  </si>
  <si>
    <t xml:space="preserve">15323529      COLONOSCOPIO DE RIGIDEZ </t>
  </si>
  <si>
    <t>15323530      TORRE OLYMPUS</t>
  </si>
  <si>
    <t>15323531      MONITOR SIGNOS VITALES</t>
  </si>
  <si>
    <t>15323532      MONITOR MULTIPARAMETROS</t>
  </si>
  <si>
    <t>15323533      TENSIOMETROS DIGITALES</t>
  </si>
  <si>
    <t>15323534      EQUIPO DE ORGANOS WELCH</t>
  </si>
  <si>
    <t>15323535      FONENDOSCOPIOS PROFESIONALES</t>
  </si>
  <si>
    <t>15323536      TORRE ENDOSCOPI</t>
  </si>
  <si>
    <t>15323537      TORRE ENDOSCOPIA II</t>
  </si>
  <si>
    <t>15323538      TORRE ENDOSCOPIA II</t>
  </si>
  <si>
    <t>15323539       DESFIBRILADOR CARDIOLIFE</t>
  </si>
  <si>
    <t>15323540      GASTROSCOPIO OLYMPUS</t>
  </si>
  <si>
    <t>15323541      GASTRO OLYMPUS</t>
  </si>
  <si>
    <t>15323542      UNIDAD ELECTROQUIRURGICA</t>
  </si>
  <si>
    <t>15323543      GASTRO</t>
  </si>
  <si>
    <t>15323544      COLONOSCOPIO</t>
  </si>
  <si>
    <t>15323545      TORRE DE ENDOSCOPIA</t>
  </si>
  <si>
    <t>15323546      TORRE ENDOSCOPIA II</t>
  </si>
  <si>
    <t>15323547      TERMOHIGROMETRO</t>
  </si>
  <si>
    <t>15323548      BALANZA ANOLOGO</t>
  </si>
  <si>
    <t>15323549      TENSIOMETRO TRADICIONAL</t>
  </si>
  <si>
    <t>15323550      MONITOR DE VIDEO 24</t>
  </si>
  <si>
    <t>15323551      LARINGOSCOPIO FIBRA OPTICA</t>
  </si>
  <si>
    <t>15323552      ELECTROBISTURI DE 160W</t>
  </si>
  <si>
    <t>15323553      MEDIDOR DE ESTATURA DE PARED</t>
  </si>
  <si>
    <t>1592      DEPRECIACION ACUMULADA</t>
  </si>
  <si>
    <t xml:space="preserve">159216      IPS-CONSTRUCCIONES Y </t>
  </si>
  <si>
    <t xml:space="preserve">15921601      IPS-CONSTRUCCIONES Y </t>
  </si>
  <si>
    <t>159224       IPS-EQUIPO DE OFICINA</t>
  </si>
  <si>
    <t>15922401       IPS-EQUIPO DE OFICINA</t>
  </si>
  <si>
    <t xml:space="preserve">159228      IPS-EQUIPO DE COMPUTACION Y </t>
  </si>
  <si>
    <t xml:space="preserve">15922801      IPS-EQUIPO DE COMPUTACION Y </t>
  </si>
  <si>
    <t>159232      Maquinaria y equipo medico cientifico</t>
  </si>
  <si>
    <t>15923201      Maquinaria y equipo medico cientifico</t>
  </si>
  <si>
    <t>2      PASIVO</t>
  </si>
  <si>
    <t>22      PROVEEDORES</t>
  </si>
  <si>
    <t>2205      NACIONALES</t>
  </si>
  <si>
    <t>220505      BIENES Y SERVICIOS</t>
  </si>
  <si>
    <t xml:space="preserve">nossa farfan byron  </t>
  </si>
  <si>
    <t>1,018,501,201-0</t>
  </si>
  <si>
    <t xml:space="preserve">perez mtinez javier alfredo  </t>
  </si>
  <si>
    <t>1,065,640,626-3</t>
  </si>
  <si>
    <t>101,357,762-3</t>
  </si>
  <si>
    <t>23      CUENTAS POR PAGAR</t>
  </si>
  <si>
    <t>2335      COSTOS Y GASTOS POR PAGAR</t>
  </si>
  <si>
    <t>233525      HONORARIOS</t>
  </si>
  <si>
    <t xml:space="preserve">refimax sas  </t>
  </si>
  <si>
    <t>811,043,465-8</t>
  </si>
  <si>
    <t>2365      RETENCION EN LA FUENTE</t>
  </si>
  <si>
    <t>236505      SALARIOS Y PAGOS LABORALES</t>
  </si>
  <si>
    <t>236515      HONORARIOS</t>
  </si>
  <si>
    <t>23651502      RETEFTE HONORARIOS 10%</t>
  </si>
  <si>
    <t>23651505      RETEFTE HONORARIOS 4%</t>
  </si>
  <si>
    <t>23651506      RETEFTE HONORARIOS 2%</t>
  </si>
  <si>
    <t>236525      SERVICIOS</t>
  </si>
  <si>
    <t>23652501      RETEFTE SERVICIOS 4%</t>
  </si>
  <si>
    <t>23652502      RETEFTE SERVICIOS 2%</t>
  </si>
  <si>
    <t>23652503      RETEFTE SERVICIOS 3.5%</t>
  </si>
  <si>
    <t>23652504      RETEFTE SERVICIOS 6%</t>
  </si>
  <si>
    <t>236530      ARRENDAMIENTOS</t>
  </si>
  <si>
    <t>23653002      RETEFTE ARRIENDOS 3.5%</t>
  </si>
  <si>
    <t>236540      COMPRAS</t>
  </si>
  <si>
    <t>23654001      RETEFUENTE 2.5%</t>
  </si>
  <si>
    <t>236575      AUTORRETENCIONES</t>
  </si>
  <si>
    <t>23657501      AUTORETEFTE 0.80%</t>
  </si>
  <si>
    <t>23657502      AUTORETEFTE 1.10%</t>
  </si>
  <si>
    <t>236585      RETENCIÓN POR ICA</t>
  </si>
  <si>
    <t>23658501      RETEICA 9.66/1000</t>
  </si>
  <si>
    <t>23658502      RETEICA 4.14/1000</t>
  </si>
  <si>
    <t>23658590      RETEICA POR PAGAR</t>
  </si>
  <si>
    <t>236590      RETEFTE POR PAGAR</t>
  </si>
  <si>
    <t>2370      RETENCIONES Y APORTES DE NOMINA</t>
  </si>
  <si>
    <t xml:space="preserve">237005      APORTES A SEGURIDAD SOCIAL EN </t>
  </si>
  <si>
    <t>237006      APORTES A ARP</t>
  </si>
  <si>
    <t xml:space="preserve">colmena seguros  </t>
  </si>
  <si>
    <t>800,226,175-3</t>
  </si>
  <si>
    <t>237007      APORTES AFP</t>
  </si>
  <si>
    <t xml:space="preserve">237010      APORTES AL ICBF, SENA Y CAJAS DE </t>
  </si>
  <si>
    <t xml:space="preserve">colsubsidio  </t>
  </si>
  <si>
    <t>860,007,336-1</t>
  </si>
  <si>
    <t>237015      APORTES A FONDOS PENSIÓNALES</t>
  </si>
  <si>
    <t>237045      FONDOS</t>
  </si>
  <si>
    <t>24      IMPUESTOS, GRAVAMENES Y TASAS</t>
  </si>
  <si>
    <t>2412      DE INDUSTRIA Y COMERCIO</t>
  </si>
  <si>
    <t>241205      VIGENCIA FISCAL CORRIENTE</t>
  </si>
  <si>
    <t>25      OBLIGACIONES LABORALES</t>
  </si>
  <si>
    <t>2505      SALARIOS POR PAGAR</t>
  </si>
  <si>
    <t>250501      NÓMINA POR PAGAR</t>
  </si>
  <si>
    <t>2510      CESANTIAS CONSOLIDADAS</t>
  </si>
  <si>
    <t xml:space="preserve">251010      LEY 50 DE 1990 Y NORMAS </t>
  </si>
  <si>
    <t>2515      INTERESES SOBRE CESANTIAS</t>
  </si>
  <si>
    <t>251505      INTERESES SOBRE CESANTÍAS</t>
  </si>
  <si>
    <t>2525      VACACIONES CONSOLIDADAS</t>
  </si>
  <si>
    <t>252501      VACACIONES</t>
  </si>
  <si>
    <t xml:space="preserve">26      PASIVOS ESTIMADOS Y </t>
  </si>
  <si>
    <t>2610      PARA OBLIGACIONES LABORALES</t>
  </si>
  <si>
    <t>261005      CESANTÍAS</t>
  </si>
  <si>
    <t>261010      INTERESES SOBRE CESANTÍAS</t>
  </si>
  <si>
    <t>261015      VACACIONES</t>
  </si>
  <si>
    <t>261020      PRIMA DE SERVICIOS</t>
  </si>
  <si>
    <t>2615      PARA OBLIGACIONES FISCALES</t>
  </si>
  <si>
    <t>261505      DE RENTA Y COMPLEMENTARIOS</t>
  </si>
  <si>
    <t>28      OTROS PASIVOS</t>
  </si>
  <si>
    <t>2805      ANTICIPOS Y AVANCES RECIBIDOS</t>
  </si>
  <si>
    <t>280505      POR SERVICIOS DE SALUD</t>
  </si>
  <si>
    <t>3      PATRIMONIO</t>
  </si>
  <si>
    <t>31      CAPITAL SOCIAL</t>
  </si>
  <si>
    <t>3115      APORTES SOCIALES</t>
  </si>
  <si>
    <t>311505      CUOTAS O PARTES DE INTERÉS SOCIAL</t>
  </si>
  <si>
    <t>33      RESERVAS</t>
  </si>
  <si>
    <t>3305      RESERVAS OBLIGATORIAS</t>
  </si>
  <si>
    <t>330505      RESERVA LEGAL</t>
  </si>
  <si>
    <t>34      REVALORIZACION DEL PATRIMONIO</t>
  </si>
  <si>
    <t>3410      SANEAMIENTO FISCAL</t>
  </si>
  <si>
    <t>341001      AJUSTES CONTABLES</t>
  </si>
  <si>
    <t>36      RESULTADOS DEL EJERCICIO</t>
  </si>
  <si>
    <t>3605      UTILIDAD DEL EJERCICIO</t>
  </si>
  <si>
    <t>360505      UTILIDAD DEL EJERCICIO</t>
  </si>
  <si>
    <t xml:space="preserve">37      RESULTADOS DE EJERCICIOS </t>
  </si>
  <si>
    <t xml:space="preserve">3705      UTILIDADES O EXCEDENTES </t>
  </si>
  <si>
    <t xml:space="preserve">370501      UTILIDADES O EXCEDENTES </t>
  </si>
  <si>
    <t>4      INGRESOS</t>
  </si>
  <si>
    <t>41      OPERACIONALES</t>
  </si>
  <si>
    <t xml:space="preserve">4165      ADMINISTRACION DEL REGIMEN DE </t>
  </si>
  <si>
    <t>416510      SERVICIOS MEDICOS</t>
  </si>
  <si>
    <t>42      NO OPERACIONALES</t>
  </si>
  <si>
    <t>4210      FINANCIEROS</t>
  </si>
  <si>
    <t>421005      INTERESES</t>
  </si>
  <si>
    <t xml:space="preserve">421040      DESCUENTOS COMERCIALES </t>
  </si>
  <si>
    <t>421095      OTROS</t>
  </si>
  <si>
    <t>4250      RECUPERACIONES</t>
  </si>
  <si>
    <t xml:space="preserve">425050      REINTEGRO DE OTROS COSTOS Y </t>
  </si>
  <si>
    <t>42505001      REINTEGRO DE INCAPACIDADES</t>
  </si>
  <si>
    <t>4295      DIVERSOS</t>
  </si>
  <si>
    <t>429581      AJUSTE AL PESO</t>
  </si>
  <si>
    <t>5      GASTOS</t>
  </si>
  <si>
    <t>51      DE ADMINISTRACION</t>
  </si>
  <si>
    <t>5105      GASTOS DE PERSONAL</t>
  </si>
  <si>
    <t>510506      SUELDOS</t>
  </si>
  <si>
    <t>510524      INCAPACIDADES</t>
  </si>
  <si>
    <t>510527      AUXILIO DE TRANSPORTE</t>
  </si>
  <si>
    <t>510530      CESANTÍAS</t>
  </si>
  <si>
    <t>510533      INTERESES SOBRE CESANTÍAS</t>
  </si>
  <si>
    <t>510536      PRIMA DE SERVICIOS</t>
  </si>
  <si>
    <t>510541      VACACIONES</t>
  </si>
  <si>
    <t>510545      AUXILIOS</t>
  </si>
  <si>
    <t>51054501      RODAMIENTO</t>
  </si>
  <si>
    <t>510548      BONIFICACIONES</t>
  </si>
  <si>
    <t>51054801      BONIFICACION NO SALARIAL</t>
  </si>
  <si>
    <t xml:space="preserve">510551      DOTACIÓN Y SUMINISTRO A </t>
  </si>
  <si>
    <t>510560      INDEMNIZACIONES LABORALES</t>
  </si>
  <si>
    <t>510563      CAPACITACIÓN AL PERSONAL</t>
  </si>
  <si>
    <t>510568      APORTES ARP</t>
  </si>
  <si>
    <t>510569      APORTES A EPS</t>
  </si>
  <si>
    <t xml:space="preserve">510570      APORTES A FONDOS DE PENSIONES </t>
  </si>
  <si>
    <t xml:space="preserve">510572      APORTES CAJAS DE COMPENSACIÓN </t>
  </si>
  <si>
    <t>510595      OTROS GASTOS DE PERSONAL</t>
  </si>
  <si>
    <t>51059502      BONOS NAVIDEÑOS</t>
  </si>
  <si>
    <t>51059503      INTEGRACION AREAS DE TRABAJO</t>
  </si>
  <si>
    <t>5110      HONORARIOS</t>
  </si>
  <si>
    <t>511010      REVISORÍA FISCAL</t>
  </si>
  <si>
    <t>511035      ASESORÍA TÉCNICA</t>
  </si>
  <si>
    <t>51103501      HONORARIOS SG-SST</t>
  </si>
  <si>
    <t>511045      HONORARIOS CONTADOR</t>
  </si>
  <si>
    <t>511095      OTROS HONORARIOS</t>
  </si>
  <si>
    <t>51109501      HONORARIOS MEDICOS</t>
  </si>
  <si>
    <t>51109503      HONORARIOS</t>
  </si>
  <si>
    <t>51109504      HONORARIOS CALIDAD</t>
  </si>
  <si>
    <t>5115      IMPUESTOS</t>
  </si>
  <si>
    <t>511505      INDUSTRIA Y COMERCIO</t>
  </si>
  <si>
    <t>511515      IMPUESTO PREDIAL</t>
  </si>
  <si>
    <t>511570      IVA DESCONTABLE</t>
  </si>
  <si>
    <t>51157001      IVA 19%</t>
  </si>
  <si>
    <t>51157002      IVA 5%</t>
  </si>
  <si>
    <t>51157003      IVA</t>
  </si>
  <si>
    <t>51157004      IVA COMPRA MUEBLES Y ENSERES</t>
  </si>
  <si>
    <t>511595      OTROS IMPUESTOS</t>
  </si>
  <si>
    <t>51159501      IMPTO AL CONSUMO 4%</t>
  </si>
  <si>
    <t>51159502      IMPTO AL CONSUMO 8%</t>
  </si>
  <si>
    <t>5120      ARRENDAMIENTOS</t>
  </si>
  <si>
    <t>512030      EQUIPO MEDICO - CIENTÍFICO</t>
  </si>
  <si>
    <t>5125      CONTRIBUCIONES Y AFILIACIONES</t>
  </si>
  <si>
    <t>512505      CONTRIBUCIONES</t>
  </si>
  <si>
    <t>51250501      TASA SUPERSALUD</t>
  </si>
  <si>
    <t>5130      SEGUROS</t>
  </si>
  <si>
    <t>513010      CUMPLIMIENTO</t>
  </si>
  <si>
    <t xml:space="preserve">513060      RESPONSABILIDAD CIVIL Y </t>
  </si>
  <si>
    <t>5135      SERVICIOS</t>
  </si>
  <si>
    <t>513505      SERVICIO DE ASEO</t>
  </si>
  <si>
    <t>513506      VIGILANCIA</t>
  </si>
  <si>
    <t>51350601      SERVICIO DE MONITOREO Y ALARMA</t>
  </si>
  <si>
    <t>513515      ASISTENCIA TÉCNICA</t>
  </si>
  <si>
    <t xml:space="preserve">513520      PROCESAMIENTO ELECTRÓNICO DE </t>
  </si>
  <si>
    <t>51352001      SERVICIOS SOFTWARE</t>
  </si>
  <si>
    <t>51352002      FIRMA ELECTRONICA</t>
  </si>
  <si>
    <t xml:space="preserve">51352003      DISPONIBILIDAD DE LA SOLUCION </t>
  </si>
  <si>
    <t xml:space="preserve">51352004      TRANSACCIONES PARA </t>
  </si>
  <si>
    <t xml:space="preserve">51352005      SUSCRIPCION ANUAL DE </t>
  </si>
  <si>
    <t xml:space="preserve">51352006      SUSCRIPCION ANUAL NOMINA </t>
  </si>
  <si>
    <t>513525      ACUEDUCTO Y ALCANTARILLADO</t>
  </si>
  <si>
    <t>513530      ENERGÍA ELÉCTRICA</t>
  </si>
  <si>
    <t>513535      TELÉFONO</t>
  </si>
  <si>
    <t>513550      TRANSPORTE, FLETES Y ACARREOS</t>
  </si>
  <si>
    <t xml:space="preserve">51355001      TRANSPORTE RESIDUOS </t>
  </si>
  <si>
    <t>51355002      TRANSPORTE</t>
  </si>
  <si>
    <t xml:space="preserve">digital platforms colombia s.a.s.  </t>
  </si>
  <si>
    <t>901,381,198-1</t>
  </si>
  <si>
    <t xml:space="preserve">galeano fabian  </t>
  </si>
  <si>
    <t xml:space="preserve">moreno ferney  </t>
  </si>
  <si>
    <t xml:space="preserve">rappi sas  </t>
  </si>
  <si>
    <t>900,843,898-9</t>
  </si>
  <si>
    <t xml:space="preserve">uber colombia sas  </t>
  </si>
  <si>
    <t>900,676,165-2</t>
  </si>
  <si>
    <t>513560      PUBLICIDAD</t>
  </si>
  <si>
    <t>51356001      RENOVACION DOMINIO PAGINA WEB</t>
  </si>
  <si>
    <t>51356002      SERVICIOS VIDEOS PUBLICITARIOS</t>
  </si>
  <si>
    <t>513565      COMUNICACIONES</t>
  </si>
  <si>
    <t>513595      OTROS SERVICIOS</t>
  </si>
  <si>
    <t>51359502      MENSAJERIA</t>
  </si>
  <si>
    <t xml:space="preserve">castellanos fonseca kevin sleyder </t>
  </si>
  <si>
    <t>1,018,505,671-7</t>
  </si>
  <si>
    <t xml:space="preserve">castro samuel  </t>
  </si>
  <si>
    <t xml:space="preserve">herrera trujillo alejandro  </t>
  </si>
  <si>
    <t>79,815,123-3</t>
  </si>
  <si>
    <t xml:space="preserve">niño mauricio  </t>
  </si>
  <si>
    <t>51359503      SERVICIO DE AMBULANCIA</t>
  </si>
  <si>
    <t>51359504      PUBLICACION OFERTA DE EMPLEO</t>
  </si>
  <si>
    <t>51359505      SERVICIO DE ESTERILIZACION</t>
  </si>
  <si>
    <t>51359506      SERVICIO DE ADMINISTRACION</t>
  </si>
  <si>
    <t>51359507      SERVICIO DE LAVANDERIA</t>
  </si>
  <si>
    <t xml:space="preserve">51359508      SERVICIOS MEDICOS EXAMEN DE </t>
  </si>
  <si>
    <t>51359509      SERVICIO CALIBRACION EQUIPOS</t>
  </si>
  <si>
    <t xml:space="preserve">51359510      SERVICIO INSTALACION DE </t>
  </si>
  <si>
    <t xml:space="preserve">51359511      SERVICIO DE INSTALACION </t>
  </si>
  <si>
    <t>51359512      CERTIFICADO RETIE</t>
  </si>
  <si>
    <t>51359513      SERVICIOS DE ASESORIA</t>
  </si>
  <si>
    <t>51359514      SERVICIO CONFIRMACION AGENDAS</t>
  </si>
  <si>
    <t>5140      GASTOS LEGALES</t>
  </si>
  <si>
    <t>514010      REGISTRO MERCANTIL</t>
  </si>
  <si>
    <t>514015      TRAMITES Y LICENCIAS</t>
  </si>
  <si>
    <t>514095      OTROS GASTOS LEGALES</t>
  </si>
  <si>
    <t xml:space="preserve">51409501      CERTIFICADO DE EXISTENCIA Y </t>
  </si>
  <si>
    <t>51409502      CERTIFICADO RETIE</t>
  </si>
  <si>
    <t>51409503      INSCRIPCION ACTAS</t>
  </si>
  <si>
    <t xml:space="preserve">51409504      ACTUALIZACION CAMARA DE </t>
  </si>
  <si>
    <t>5145      MANTENIMIENTO Y REPARACIONES</t>
  </si>
  <si>
    <t>514515      MAQUINARIA Y EQUIPO</t>
  </si>
  <si>
    <t>514520      EQUIPO DE OFICINA</t>
  </si>
  <si>
    <t xml:space="preserve">514525      EQUIPO DE COMPUTACIÓN Y </t>
  </si>
  <si>
    <t>514530      EQUIPO MEDICO-CIENTÍFICO</t>
  </si>
  <si>
    <t>51453001      EQUIPO DE ENDOSCOPIA</t>
  </si>
  <si>
    <t>51453002      AUTOCABLES</t>
  </si>
  <si>
    <t>51453003      EQUIPO DE ANOSCOPIA</t>
  </si>
  <si>
    <t>514565      ARMAMENTO DE VIGILANCIA</t>
  </si>
  <si>
    <t>5150      ADECUACION E INSTALACION</t>
  </si>
  <si>
    <t>515015      REPARACIONES LOCATIVAS</t>
  </si>
  <si>
    <t xml:space="preserve">figuretti  </t>
  </si>
  <si>
    <t>1,072,665,679-7</t>
  </si>
  <si>
    <t xml:space="preserve">515095      OTROS GASTOS DE ADECUACIÓN E </t>
  </si>
  <si>
    <t>5155      GASTOS DE VIAJE</t>
  </si>
  <si>
    <t>515515      PASAJES AÉREOS</t>
  </si>
  <si>
    <t>5160      DEPRECIACIONES</t>
  </si>
  <si>
    <t>516025      EQUIPO MEDICO - CIENTÍFICO</t>
  </si>
  <si>
    <t>5195      DIVERSOS</t>
  </si>
  <si>
    <t xml:space="preserve">519510      LIBROS, SUSCRIPCIONES, PERIÓDICOS </t>
  </si>
  <si>
    <t xml:space="preserve">519520      GASTOS DE REPRESENTACIÓN Y </t>
  </si>
  <si>
    <t>51952001      REUNION ENDOMOL</t>
  </si>
  <si>
    <t>51952002      PROPINA</t>
  </si>
  <si>
    <t>51952003      GASTOS DE REPRESENTACION</t>
  </si>
  <si>
    <t xml:space="preserve">baron buitrago ludys aireth  </t>
  </si>
  <si>
    <t>519525      ELEMENTOS DE ASEO Y CAFETERÍA</t>
  </si>
  <si>
    <t xml:space="preserve">aseo y hogar 116  </t>
  </si>
  <si>
    <t>1,015,428,325-2</t>
  </si>
  <si>
    <t xml:space="preserve">cig market fruver paisas  </t>
  </si>
  <si>
    <t>43,879,843-1</t>
  </si>
  <si>
    <t xml:space="preserve">d1 s a s  </t>
  </si>
  <si>
    <t>900,276,962-1</t>
  </si>
  <si>
    <t xml:space="preserve">suamericana comercial sas  </t>
  </si>
  <si>
    <t>900,943,243-4</t>
  </si>
  <si>
    <t xml:space="preserve">vidaseo  </t>
  </si>
  <si>
    <t>80,814,292-9</t>
  </si>
  <si>
    <t>519530      ÚTILES, PAPELERÍA Y FOTOCOPIAS</t>
  </si>
  <si>
    <t xml:space="preserve">becerra cortes wilson manuel  </t>
  </si>
  <si>
    <t>79,787,705-9</t>
  </si>
  <si>
    <t xml:space="preserve">hojas y cafe  </t>
  </si>
  <si>
    <t>1,020,757,051-9</t>
  </si>
  <si>
    <t xml:space="preserve">la nueva era de papel  </t>
  </si>
  <si>
    <t>700,091,212-3</t>
  </si>
  <si>
    <t xml:space="preserve">la tienda  </t>
  </si>
  <si>
    <t xml:space="preserve">libreria y papeleria  </t>
  </si>
  <si>
    <t>830,143,853-0</t>
  </si>
  <si>
    <t xml:space="preserve">papeleria seipoc mep  </t>
  </si>
  <si>
    <t>519595      OTROS GASTOS DIVERSOS</t>
  </si>
  <si>
    <t xml:space="preserve">comercial uganda sas  </t>
  </si>
  <si>
    <t>860,518,522-8</t>
  </si>
  <si>
    <t xml:space="preserve">crepes y waffles sa  </t>
  </si>
  <si>
    <t>860,076,919-1</t>
  </si>
  <si>
    <t xml:space="preserve">droguerias visan dropak  </t>
  </si>
  <si>
    <t>901,594,950-9</t>
  </si>
  <si>
    <t xml:space="preserve">droguerias y farmacias cruz verde </t>
  </si>
  <si>
    <t>800,149,695-1</t>
  </si>
  <si>
    <t xml:space="preserve">frutiver 1a s.a.s  </t>
  </si>
  <si>
    <t>900,016,521-0</t>
  </si>
  <si>
    <t xml:space="preserve">gastronomía italiana en colombia </t>
  </si>
  <si>
    <t xml:space="preserve">ikso sas  </t>
  </si>
  <si>
    <t>901,331,844-8</t>
  </si>
  <si>
    <t xml:space="preserve">llanerada morato  </t>
  </si>
  <si>
    <t>1,001,096,554-5</t>
  </si>
  <si>
    <t xml:space="preserve">madamia limitada  </t>
  </si>
  <si>
    <t>900,105,537-1</t>
  </si>
  <si>
    <t xml:space="preserve">natural food sas  </t>
  </si>
  <si>
    <t>900,380,783-2</t>
  </si>
  <si>
    <t xml:space="preserve">ortopedicos futuro colombia  </t>
  </si>
  <si>
    <t>900,824,186-2</t>
  </si>
  <si>
    <t xml:space="preserve">pardo henriquez dora ines  </t>
  </si>
  <si>
    <t xml:space="preserve">parking international sas  </t>
  </si>
  <si>
    <t>860,058,760-1</t>
  </si>
  <si>
    <t xml:space="preserve">pasteleria carlotta  </t>
  </si>
  <si>
    <t>101,430,909-0</t>
  </si>
  <si>
    <t xml:space="preserve">rivera alejandro  </t>
  </si>
  <si>
    <t xml:space="preserve">servientrega sa  </t>
  </si>
  <si>
    <t>860,512,330-3</t>
  </si>
  <si>
    <t xml:space="preserve">vallejo combariza luisita  </t>
  </si>
  <si>
    <t>52,707,392-7</t>
  </si>
  <si>
    <t xml:space="preserve">waaff cafe  </t>
  </si>
  <si>
    <t>1,121,938,028-2</t>
  </si>
  <si>
    <t>5199      PROVISIONES</t>
  </si>
  <si>
    <t>519910      DEUDORES</t>
  </si>
  <si>
    <t xml:space="preserve">52      OPERACIONALES DE PRESTACION </t>
  </si>
  <si>
    <t>5215      IMPUESTOS</t>
  </si>
  <si>
    <t>521505      INDUSTRIA Y COMERCIO</t>
  </si>
  <si>
    <t xml:space="preserve">52150501      IMPUESTO DE INDUSTRIA Y </t>
  </si>
  <si>
    <t>521515      IMPUESTO PREDIAL</t>
  </si>
  <si>
    <t>5220      ARRENDAMIENTOS</t>
  </si>
  <si>
    <t>522010      CONSTRUCCIONES Y EDIFICACIONES</t>
  </si>
  <si>
    <t>52201001      ARRIENDOS OFICINAS</t>
  </si>
  <si>
    <t>5235      SERVICIOS</t>
  </si>
  <si>
    <t>523505      SERVICIO DE ASEO</t>
  </si>
  <si>
    <t>523515      ASISTENCIA TÉCNICA</t>
  </si>
  <si>
    <t xml:space="preserve">523520      PROCESAMIENTO ELECTRÓNICO DE </t>
  </si>
  <si>
    <t>52352001      SUSCRIPCION AFACTURAR</t>
  </si>
  <si>
    <t xml:space="preserve">52352002      TRANSACCIONES PARA </t>
  </si>
  <si>
    <t>52352003      SISTEMA CONTABLE</t>
  </si>
  <si>
    <t>52352004      LICENCIAS OFFICE</t>
  </si>
  <si>
    <t>52352005      MODULO NOMINA ELECTRONICA</t>
  </si>
  <si>
    <t>52352006      LICENCIA CONTABLE HELISA</t>
  </si>
  <si>
    <t>523535      TELÉFONO</t>
  </si>
  <si>
    <t>5295      DIVERSOS</t>
  </si>
  <si>
    <t xml:space="preserve">529510      LIBROS, SUSCRIPCIONES, PERIÓDICOS </t>
  </si>
  <si>
    <t>529595      OTROS GASTOS DIVERSOS</t>
  </si>
  <si>
    <t>52959501      COMPRA MUEBLES Y ENSERES</t>
  </si>
  <si>
    <t>53      NO OPERACIONALES</t>
  </si>
  <si>
    <t>5305      FINANCIEROS</t>
  </si>
  <si>
    <t>530505      GASTOS BANCARIOS</t>
  </si>
  <si>
    <t>530515      COMISIONES</t>
  </si>
  <si>
    <t>530520      INTERESES</t>
  </si>
  <si>
    <t xml:space="preserve">530535      DESCUENTOS COMERCIALES </t>
  </si>
  <si>
    <t>5313      PERDIDAS MÉTODO DE PARTICIPACIÓN</t>
  </si>
  <si>
    <t xml:space="preserve">531305      DE SOCIEDADES ANÓNIMAS Y/O </t>
  </si>
  <si>
    <t>5315      GASTOS EXTRAORDINARIOS</t>
  </si>
  <si>
    <t xml:space="preserve">531515      COSTOS Y GASTOS DE EJERCICIOS </t>
  </si>
  <si>
    <t>531520      IMPUESTOS ASUMIDOS</t>
  </si>
  <si>
    <t>5395      GASTOS DIVERSOS</t>
  </si>
  <si>
    <t>539520      MULTAS, SANCIONES Y LITIGIOS</t>
  </si>
  <si>
    <t>539525      DONACIONES</t>
  </si>
  <si>
    <t>539595      OTROS GASTOS DIVERSOS</t>
  </si>
  <si>
    <t>53959501      GRAVAMENT AL MVTO FINANCIERO</t>
  </si>
  <si>
    <t>53959502      AJUSTE AL PESO</t>
  </si>
  <si>
    <t xml:space="preserve">54      IMPUESTO DE RENTA Y </t>
  </si>
  <si>
    <t xml:space="preserve">5405      IMPUESTO DE RENTA Y </t>
  </si>
  <si>
    <t xml:space="preserve">540505      IMPUESTO DE RENTA Y </t>
  </si>
  <si>
    <t>59      GANANCIAS Y PERDIDAS</t>
  </si>
  <si>
    <t>5905      GANANCIAS O PERDIDAS</t>
  </si>
  <si>
    <t>590505      GANANCIAS O PERDIDAS</t>
  </si>
  <si>
    <t>6      COSTOS</t>
  </si>
  <si>
    <t xml:space="preserve">61      COSTO DE VENTAS Y DE </t>
  </si>
  <si>
    <t xml:space="preserve">6105      COSTOS PRESTACION DE SERVICIOS DE </t>
  </si>
  <si>
    <t xml:space="preserve">610502      UNIDAD FUNCIONAL DE CONSULTA </t>
  </si>
  <si>
    <t>61050201      HONORARIOS GASTROENTEROLOGIA</t>
  </si>
  <si>
    <t>61050202      HONORARIOS MEDICOS</t>
  </si>
  <si>
    <t>61050203      SERVICIOS DE ENFERMERIA</t>
  </si>
  <si>
    <t>61050204      HONORARIOS MEDICOS AFC</t>
  </si>
  <si>
    <t xml:space="preserve">61050205      HONORARIOS MEDICOS </t>
  </si>
  <si>
    <t>61050206      HONORARIOS COLOPROCTOLOGIA</t>
  </si>
  <si>
    <t xml:space="preserve">61050207      HONORARIOS MEDICOS </t>
  </si>
  <si>
    <t xml:space="preserve">7      COSTOS DE PRODUCCION U </t>
  </si>
  <si>
    <t xml:space="preserve">71      COSTOS PRESTACION DE </t>
  </si>
  <si>
    <t>7105      INSUMOS</t>
  </si>
  <si>
    <t xml:space="preserve">710505      UNIDAD FUNCIONAL DE APOYO </t>
  </si>
  <si>
    <t>71050501      INSUMOS</t>
  </si>
  <si>
    <t xml:space="preserve">copimedica sas  </t>
  </si>
  <si>
    <t>900,306,999-1</t>
  </si>
  <si>
    <t>71050502      IVA</t>
  </si>
  <si>
    <t>Este informe se elaboró el 3 de Febrero del año 2026, 8:10 AM</t>
  </si>
  <si>
    <t>2025</t>
  </si>
  <si>
    <t>Rendimientos financieros</t>
  </si>
  <si>
    <t>JOHAN ESTIVEN VERGAÑO GUTIERREZ</t>
  </si>
  <si>
    <t>Costo de Actividades</t>
  </si>
  <si>
    <t>SUAREZ CASTILLO JOH SEBASTIAN</t>
  </si>
  <si>
    <t>PINZON AYALA MARIA CAMILA</t>
  </si>
  <si>
    <t>ALARCON BUITRAGO ANGIE TATIANA</t>
  </si>
  <si>
    <t>MAYELI MARTINEZ</t>
  </si>
  <si>
    <t>JULIAN TAFUR</t>
  </si>
  <si>
    <t>CONCEPTO</t>
  </si>
  <si>
    <t>Estado de cambios en el patrimonio</t>
  </si>
  <si>
    <t>Detalle</t>
  </si>
  <si>
    <t>Capital suscrito y pagado</t>
  </si>
  <si>
    <t>Prima en emisión de acciones</t>
  </si>
  <si>
    <t>Acciones propias en cartera</t>
  </si>
  <si>
    <t>Reservas</t>
  </si>
  <si>
    <t>Otros resultados integrales</t>
  </si>
  <si>
    <t>Total patrimonio</t>
  </si>
  <si>
    <t>Saldo al 31 de diciembre de 2024</t>
  </si>
  <si>
    <t>Corrección de errores de un período anterior</t>
  </si>
  <si>
    <t>Cambios en políticas contables</t>
  </si>
  <si>
    <t>Ganancias (pérdidas) actuariales: planes de beneficios definidos</t>
  </si>
  <si>
    <t>Cambios en el superávit por revaluación de propiedades, planta y equipo medidas por el modelo de revaluación</t>
  </si>
  <si>
    <t>Transacciones con propietarios en el último año</t>
  </si>
  <si>
    <t>Emisión de acciones</t>
  </si>
  <si>
    <t>Dividendos decretados a los propietarios</t>
  </si>
  <si>
    <t>Otras distribuciones realizadas a los propietarios</t>
  </si>
  <si>
    <t>Capitalización de la prima de emisión de acciones</t>
  </si>
  <si>
    <t>Resultado integral total del año</t>
  </si>
  <si>
    <t>Transacciones con propietarios</t>
  </si>
  <si>
    <t>Las notas son parte integral de los estados financieros.</t>
  </si>
  <si>
    <t>Representante legal</t>
  </si>
  <si>
    <t>Contador público</t>
  </si>
  <si>
    <t>Revisor fiscal</t>
  </si>
  <si>
    <t>(Ver certificación adjunta)</t>
  </si>
  <si>
    <t>(Ver opinión adjunta)</t>
  </si>
  <si>
    <t>Descripción de los datos:</t>
  </si>
  <si>
    <t>Al 31 de diciembre de 2025</t>
  </si>
  <si>
    <t>Resultado integral total del año 2025</t>
  </si>
  <si>
    <t>Saldo al 31 de diciembre de 2025</t>
  </si>
  <si>
    <t>Saldo al 31 de diciembre de 2023</t>
  </si>
  <si>
    <t>Saldo reexpresado al 31 de diciembre de 2023</t>
  </si>
  <si>
    <t>Utilidades  acumuladas</t>
  </si>
  <si>
    <t>Resultado  del ejercicio</t>
  </si>
  <si>
    <t>Saldo reexpresado al 31 de diciembre de 2024</t>
  </si>
  <si>
    <t>Ganancias  por la conversión de negocios en el extranjero</t>
  </si>
  <si>
    <t>Utilidad  en operaciones de cobertura</t>
  </si>
  <si>
    <t>Apropiación  de la reserva legal</t>
  </si>
  <si>
    <t>Apropiación  de otras reservas</t>
  </si>
  <si>
    <t>Incrementos  por transacciones con acciones propias</t>
  </si>
  <si>
    <t>Incrementos  por otros cambios en el patrimonio</t>
  </si>
  <si>
    <t>Incrementos  por cambios en las participaciones en la propiedad en subsidiarias que no den lugar a una pérdida de control</t>
  </si>
  <si>
    <t>Ganancias  actuariales: planes de beneficios definidos</t>
  </si>
  <si>
    <t>Incrementos por cambios en las participaciones en la propiedad en subsidiarias que no den lugar a una pérdida de control</t>
  </si>
  <si>
    <t>Incrementos por otros cambios en el patrimonio</t>
  </si>
  <si>
    <t>* Segun acta -------- se proyecta se proyecto y pago y tulidades por $$$$</t>
  </si>
  <si>
    <t xml:space="preserve">• Las variaciones corresponden a la utilidad obtenida por el resultado del ejercicio 2024, la disminución por los dividendos decretados el 31 de marzo de 2024 </t>
  </si>
  <si>
    <t>VIGILADA SUPERSALUD</t>
  </si>
  <si>
    <t>JULIAN TAFUR BONILLA</t>
  </si>
  <si>
    <t>T.P.  183688- T</t>
  </si>
  <si>
    <t>T.P. 322813-T</t>
  </si>
  <si>
    <t>T.P. 183688 - T</t>
  </si>
  <si>
    <t xml:space="preserve">VIGILADA SUPERSALUD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</si>
</sst>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_(* #,##0_);_(* \(#,##0\);_(* &quot;-&quot;??_);_(@_)"/>
    <numFmt numFmtId="169" formatCode="#,##0.0"/>
    <numFmt numFmtId="170" formatCode="_-* #,##0_-;\-* #,##0_-;_-* &quot;-&quot;??_-;_-@_-"/>
    <numFmt numFmtId="171" formatCode="_-* #,##0.0000_-;\-* #,##0.0000_-;_-* &quot;-&quot;??_-;_-@_-"/>
    <numFmt numFmtId="172" formatCode="_-* #,##0.000_-;\-* #,##0.000_-;_-* &quot;-&quot;??_-;_-@_-"/>
    <numFmt numFmtId="173" formatCode="_-* #,##0.000_-;\-* #,##0.000_-;_-* &quot;-&quot;???_-;_-@_-"/>
    <numFmt numFmtId="174" formatCode="_(* #,##0.0_);_(* \(#,##0.0\);_(* &quot;-&quot;??_);_(@_)"/>
    <numFmt numFmtId="175" formatCode="&quot;$&quot;\ #,##0"/>
  </numFmts>
  <fonts count="6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16"/>
      <color indexed="8"/>
      <name val="Calibri"/>
      <family val="2"/>
    </font>
    <font>
      <b/>
      <u val="singleAccounting"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color theme="1"/>
      <name val="Times New Roman"/>
      <family val="1"/>
    </font>
    <font>
      <sz val="16"/>
      <name val="Times New Roman"/>
      <family val="1"/>
    </font>
    <font>
      <b/>
      <u/>
      <sz val="16"/>
      <color theme="1"/>
      <name val="Times New Roman"/>
      <family val="1"/>
    </font>
    <font>
      <b/>
      <u/>
      <sz val="16"/>
      <color theme="0"/>
      <name val="Times New Roman"/>
      <family val="1"/>
    </font>
    <font>
      <b/>
      <sz val="16"/>
      <color indexed="62"/>
      <name val="Times New Roman"/>
      <family val="1"/>
    </font>
    <font>
      <b/>
      <sz val="16"/>
      <color rgb="FF000080"/>
      <name val="Times New Roman"/>
      <family val="1"/>
    </font>
    <font>
      <b/>
      <sz val="16"/>
      <color rgb="FF40257F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8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7"/>
      <color theme="1"/>
      <name val="Times New Roman"/>
      <family val="1"/>
    </font>
    <font>
      <sz val="17"/>
      <name val="Times New Roman"/>
      <family val="1"/>
    </font>
    <font>
      <b/>
      <sz val="17"/>
      <name val="Times New Roman"/>
      <family val="1"/>
    </font>
    <font>
      <sz val="17"/>
      <color theme="1"/>
      <name val="Times New Roman"/>
      <family val="1"/>
    </font>
    <font>
      <sz val="16"/>
      <color theme="0"/>
      <name val="Times New Roman"/>
      <family val="1"/>
    </font>
    <font>
      <sz val="16"/>
      <color rgb="FFFF0000"/>
      <name val="Times New Roman"/>
      <family val="1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S Sans Serif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MS Sans Serif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</font>
    <font>
      <b/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  <font>
      <b/>
      <sz val="11"/>
      <color theme="1" tint="0.49998474074526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indexed="81"/>
      <name val="Arial"/>
      <family val="2"/>
    </font>
    <font>
      <sz val="10"/>
      <color indexed="3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1"/>
        <bgColor indexed="3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5266FB"/>
        <bgColor indexed="64"/>
      </patternFill>
    </fill>
    <fill>
      <patternFill patternType="solid">
        <fgColor rgb="FF81F04A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/>
      <right/>
      <top style="thin">
        <color indexed="23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41" fontId="50" fillId="0" borderId="0" applyFont="0" applyFill="0" applyBorder="0" applyAlignment="0" applyProtection="0"/>
    <xf numFmtId="0" fontId="1" fillId="0" borderId="0"/>
    <xf numFmtId="0" fontId="59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5" fillId="0" borderId="0" xfId="2" applyFont="1" applyAlignment="1">
      <alignment horizontal="center"/>
    </xf>
    <xf numFmtId="0" fontId="5" fillId="0" borderId="0" xfId="2" applyFont="1"/>
    <xf numFmtId="0" fontId="7" fillId="0" borderId="0" xfId="2" applyFont="1" applyAlignment="1">
      <alignment horizontal="center"/>
    </xf>
    <xf numFmtId="49" fontId="8" fillId="0" borderId="0" xfId="2" applyNumberFormat="1" applyFont="1" applyAlignment="1">
      <alignment horizontal="center"/>
    </xf>
    <xf numFmtId="0" fontId="9" fillId="0" borderId="0" xfId="2" applyFont="1"/>
    <xf numFmtId="0" fontId="10" fillId="0" borderId="0" xfId="2" applyFont="1"/>
    <xf numFmtId="0" fontId="11" fillId="0" borderId="0" xfId="2" applyFont="1"/>
    <xf numFmtId="167" fontId="5" fillId="0" borderId="0" xfId="3" applyNumberFormat="1" applyFont="1"/>
    <xf numFmtId="167" fontId="10" fillId="0" borderId="0" xfId="3" applyNumberFormat="1" applyFont="1"/>
    <xf numFmtId="167" fontId="10" fillId="0" borderId="1" xfId="3" applyNumberFormat="1" applyFont="1" applyBorder="1"/>
    <xf numFmtId="167" fontId="9" fillId="0" borderId="0" xfId="3" applyNumberFormat="1" applyFont="1"/>
    <xf numFmtId="167" fontId="11" fillId="0" borderId="0" xfId="3" applyNumberFormat="1" applyFont="1"/>
    <xf numFmtId="167" fontId="9" fillId="0" borderId="1" xfId="3" applyNumberFormat="1" applyFont="1" applyBorder="1"/>
    <xf numFmtId="167" fontId="9" fillId="0" borderId="2" xfId="3" applyNumberFormat="1" applyFont="1" applyBorder="1"/>
    <xf numFmtId="0" fontId="9" fillId="2" borderId="3" xfId="2" applyFont="1" applyFill="1" applyBorder="1"/>
    <xf numFmtId="0" fontId="11" fillId="3" borderId="0" xfId="2" applyFont="1" applyFill="1"/>
    <xf numFmtId="167" fontId="9" fillId="2" borderId="3" xfId="3" applyNumberFormat="1" applyFont="1" applyFill="1" applyBorder="1"/>
    <xf numFmtId="0" fontId="12" fillId="0" borderId="0" xfId="2" applyFont="1"/>
    <xf numFmtId="9" fontId="12" fillId="0" borderId="0" xfId="1" applyFont="1"/>
    <xf numFmtId="0" fontId="13" fillId="4" borderId="0" xfId="2" applyFont="1" applyFill="1" applyAlignment="1">
      <alignment horizontal="center"/>
    </xf>
    <xf numFmtId="0" fontId="14" fillId="4" borderId="0" xfId="2" applyFont="1" applyFill="1" applyAlignment="1">
      <alignment horizontal="center"/>
    </xf>
    <xf numFmtId="3" fontId="5" fillId="4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0" xfId="2" applyFont="1" applyFill="1"/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3" fontId="18" fillId="3" borderId="0" xfId="0" applyNumberFormat="1" applyFont="1" applyFill="1" applyAlignment="1">
      <alignment horizontal="center"/>
    </xf>
    <xf numFmtId="3" fontId="18" fillId="3" borderId="0" xfId="0" applyNumberFormat="1" applyFont="1" applyFill="1" applyAlignment="1">
      <alignment horizontal="right"/>
    </xf>
    <xf numFmtId="168" fontId="18" fillId="3" borderId="0" xfId="0" applyNumberFormat="1" applyFont="1" applyFill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21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0" applyFont="1"/>
    <xf numFmtId="3" fontId="22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center"/>
    </xf>
    <xf numFmtId="0" fontId="15" fillId="5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169" fontId="26" fillId="0" borderId="0" xfId="0" applyNumberFormat="1" applyFont="1"/>
    <xf numFmtId="3" fontId="26" fillId="0" borderId="0" xfId="0" applyNumberFormat="1" applyFont="1"/>
    <xf numFmtId="169" fontId="26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right"/>
    </xf>
    <xf numFmtId="0" fontId="15" fillId="0" borderId="0" xfId="0" applyFont="1"/>
    <xf numFmtId="3" fontId="15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right"/>
    </xf>
    <xf numFmtId="169" fontId="15" fillId="0" borderId="0" xfId="0" applyNumberFormat="1" applyFont="1"/>
    <xf numFmtId="3" fontId="15" fillId="0" borderId="1" xfId="0" applyNumberFormat="1" applyFont="1" applyBorder="1" applyAlignment="1">
      <alignment horizontal="left"/>
    </xf>
    <xf numFmtId="0" fontId="27" fillId="0" borderId="0" xfId="0" applyFont="1"/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3" fontId="22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169" fontId="22" fillId="0" borderId="0" xfId="0" applyNumberFormat="1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5" fillId="0" borderId="0" xfId="0" applyNumberFormat="1" applyFont="1" applyAlignment="1">
      <alignment horizontal="left"/>
    </xf>
    <xf numFmtId="3" fontId="15" fillId="0" borderId="0" xfId="0" applyNumberFormat="1" applyFont="1"/>
    <xf numFmtId="169" fontId="22" fillId="0" borderId="0" xfId="0" applyNumberFormat="1" applyFont="1" applyAlignment="1">
      <alignment horizontal="left"/>
    </xf>
    <xf numFmtId="0" fontId="28" fillId="0" borderId="0" xfId="0" applyFont="1"/>
    <xf numFmtId="0" fontId="25" fillId="5" borderId="3" xfId="0" applyFont="1" applyFill="1" applyBorder="1" applyAlignment="1">
      <alignment horizontal="left"/>
    </xf>
    <xf numFmtId="0" fontId="28" fillId="5" borderId="3" xfId="0" applyFont="1" applyFill="1" applyBorder="1"/>
    <xf numFmtId="169" fontId="25" fillId="0" borderId="0" xfId="0" applyNumberFormat="1" applyFont="1" applyAlignment="1">
      <alignment horizontal="left"/>
    </xf>
    <xf numFmtId="3" fontId="25" fillId="5" borderId="3" xfId="0" applyNumberFormat="1" applyFont="1" applyFill="1" applyBorder="1" applyAlignment="1">
      <alignment horizontal="right"/>
    </xf>
    <xf numFmtId="169" fontId="25" fillId="0" borderId="0" xfId="0" applyNumberFormat="1" applyFont="1"/>
    <xf numFmtId="3" fontId="28" fillId="0" borderId="0" xfId="0" applyNumberFormat="1" applyFont="1" applyAlignment="1">
      <alignment horizontal="right"/>
    </xf>
    <xf numFmtId="0" fontId="16" fillId="5" borderId="0" xfId="0" applyFont="1" applyFill="1"/>
    <xf numFmtId="0" fontId="33" fillId="0" borderId="0" xfId="0" applyFont="1"/>
    <xf numFmtId="0" fontId="24" fillId="5" borderId="3" xfId="0" applyFont="1" applyFill="1" applyBorder="1"/>
    <xf numFmtId="0" fontId="28" fillId="5" borderId="0" xfId="0" applyFont="1" applyFill="1"/>
    <xf numFmtId="0" fontId="25" fillId="5" borderId="0" xfId="0" applyFont="1" applyFill="1" applyAlignment="1">
      <alignment horizontal="left"/>
    </xf>
    <xf numFmtId="0" fontId="25" fillId="5" borderId="0" xfId="0" applyFont="1" applyFill="1" applyAlignment="1">
      <alignment horizontal="left" wrapText="1"/>
    </xf>
    <xf numFmtId="3" fontId="26" fillId="5" borderId="0" xfId="0" applyNumberFormat="1" applyFont="1" applyFill="1"/>
    <xf numFmtId="3" fontId="26" fillId="0" borderId="0" xfId="0" applyNumberFormat="1" applyFont="1" applyAlignment="1">
      <alignment horizontal="left"/>
    </xf>
    <xf numFmtId="0" fontId="25" fillId="5" borderId="3" xfId="0" applyFont="1" applyFill="1" applyBorder="1" applyAlignment="1">
      <alignment horizontal="left" wrapText="1"/>
    </xf>
    <xf numFmtId="3" fontId="26" fillId="5" borderId="3" xfId="0" applyNumberFormat="1" applyFont="1" applyFill="1" applyBorder="1"/>
    <xf numFmtId="0" fontId="27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9" fontId="33" fillId="0" borderId="0" xfId="0" applyNumberFormat="1" applyFont="1"/>
    <xf numFmtId="3" fontId="17" fillId="3" borderId="0" xfId="0" applyNumberFormat="1" applyFont="1" applyFill="1" applyAlignment="1">
      <alignment horizontal="center"/>
    </xf>
    <xf numFmtId="0" fontId="25" fillId="0" borderId="4" xfId="0" applyFont="1" applyBorder="1" applyAlignment="1">
      <alignment horizontal="left"/>
    </xf>
    <xf numFmtId="0" fontId="26" fillId="0" borderId="4" xfId="0" applyFont="1" applyBorder="1"/>
    <xf numFmtId="169" fontId="26" fillId="0" borderId="4" xfId="0" applyNumberFormat="1" applyFont="1" applyBorder="1" applyAlignment="1">
      <alignment horizontal="left"/>
    </xf>
    <xf numFmtId="3" fontId="25" fillId="0" borderId="4" xfId="0" applyNumberFormat="1" applyFont="1" applyBorder="1" applyAlignment="1">
      <alignment horizontal="right"/>
    </xf>
    <xf numFmtId="3" fontId="26" fillId="0" borderId="4" xfId="0" applyNumberFormat="1" applyFont="1" applyBorder="1"/>
    <xf numFmtId="0" fontId="29" fillId="0" borderId="4" xfId="0" applyFont="1" applyBorder="1" applyAlignment="1">
      <alignment horizontal="left"/>
    </xf>
    <xf numFmtId="0" fontId="30" fillId="0" borderId="4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3" fontId="29" fillId="0" borderId="4" xfId="0" applyNumberFormat="1" applyFont="1" applyBorder="1" applyAlignment="1">
      <alignment horizontal="right"/>
    </xf>
    <xf numFmtId="3" fontId="30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16" fillId="0" borderId="4" xfId="0" applyFont="1" applyBorder="1"/>
    <xf numFmtId="0" fontId="15" fillId="0" borderId="4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22" fillId="0" borderId="4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0" fontId="4" fillId="0" borderId="0" xfId="0" applyFont="1"/>
    <xf numFmtId="0" fontId="25" fillId="0" borderId="0" xfId="0" applyFont="1"/>
    <xf numFmtId="3" fontId="28" fillId="0" borderId="3" xfId="0" applyNumberFormat="1" applyFont="1" applyBorder="1" applyAlignment="1">
      <alignment horizontal="right"/>
    </xf>
    <xf numFmtId="168" fontId="17" fillId="0" borderId="0" xfId="0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169" fontId="33" fillId="0" borderId="0" xfId="0" applyNumberFormat="1" applyFont="1" applyAlignment="1">
      <alignment horizontal="left"/>
    </xf>
    <xf numFmtId="9" fontId="5" fillId="0" borderId="0" xfId="1" applyFont="1"/>
    <xf numFmtId="0" fontId="19" fillId="0" borderId="0" xfId="0" applyFont="1" applyAlignment="1">
      <alignment horizontal="center"/>
    </xf>
    <xf numFmtId="43" fontId="0" fillId="0" borderId="0" xfId="0" applyNumberFormat="1"/>
    <xf numFmtId="165" fontId="0" fillId="0" borderId="0" xfId="6" applyFont="1"/>
    <xf numFmtId="3" fontId="16" fillId="0" borderId="0" xfId="0" applyNumberFormat="1" applyFont="1"/>
    <xf numFmtId="170" fontId="40" fillId="0" borderId="0" xfId="6" applyNumberFormat="1" applyFont="1"/>
    <xf numFmtId="0" fontId="0" fillId="0" borderId="0" xfId="0" applyAlignment="1">
      <alignment horizontal="center"/>
    </xf>
    <xf numFmtId="0" fontId="36" fillId="6" borderId="0" xfId="0" applyFont="1" applyFill="1" applyAlignment="1">
      <alignment horizontal="center" vertical="center" wrapText="1"/>
    </xf>
    <xf numFmtId="49" fontId="36" fillId="6" borderId="0" xfId="0" applyNumberFormat="1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7" xfId="0" applyBorder="1"/>
    <xf numFmtId="165" fontId="0" fillId="0" borderId="7" xfId="6" applyFont="1" applyFill="1" applyBorder="1" applyAlignment="1"/>
    <xf numFmtId="0" fontId="0" fillId="0" borderId="0" xfId="0" applyAlignment="1">
      <alignment horizontal="left"/>
    </xf>
    <xf numFmtId="0" fontId="0" fillId="0" borderId="0" xfId="5" applyNumberFormat="1" applyFont="1"/>
    <xf numFmtId="170" fontId="0" fillId="0" borderId="0" xfId="5" applyNumberFormat="1" applyFont="1"/>
    <xf numFmtId="171" fontId="0" fillId="0" borderId="0" xfId="6" applyNumberFormat="1" applyFont="1"/>
    <xf numFmtId="172" fontId="0" fillId="0" borderId="0" xfId="6" applyNumberFormat="1" applyFont="1"/>
    <xf numFmtId="173" fontId="0" fillId="0" borderId="0" xfId="0" applyNumberFormat="1"/>
    <xf numFmtId="3" fontId="0" fillId="0" borderId="0" xfId="0" applyNumberFormat="1"/>
    <xf numFmtId="165" fontId="0" fillId="0" borderId="0" xfId="6" applyFont="1" applyAlignment="1">
      <alignment horizontal="center"/>
    </xf>
    <xf numFmtId="0" fontId="38" fillId="6" borderId="0" xfId="0" applyFont="1" applyFill="1" applyAlignment="1">
      <alignment horizontal="center" vertical="center" wrapText="1"/>
    </xf>
    <xf numFmtId="165" fontId="36" fillId="6" borderId="0" xfId="6" applyFont="1" applyFill="1" applyAlignment="1">
      <alignment horizontal="center" vertical="center"/>
    </xf>
    <xf numFmtId="174" fontId="43" fillId="0" borderId="0" xfId="6" applyNumberFormat="1" applyFont="1"/>
    <xf numFmtId="0" fontId="39" fillId="7" borderId="8" xfId="0" applyFont="1" applyFill="1" applyBorder="1" applyAlignment="1">
      <alignment horizontal="left" indent="3"/>
    </xf>
    <xf numFmtId="0" fontId="44" fillId="8" borderId="5" xfId="0" applyFont="1" applyFill="1" applyBorder="1" applyAlignment="1">
      <alignment horizontal="left"/>
    </xf>
    <xf numFmtId="4" fontId="45" fillId="0" borderId="0" xfId="0" applyNumberFormat="1" applyFont="1"/>
    <xf numFmtId="170" fontId="0" fillId="0" borderId="0" xfId="6" applyNumberFormat="1" applyFont="1"/>
    <xf numFmtId="4" fontId="0" fillId="0" borderId="0" xfId="0" applyNumberFormat="1"/>
    <xf numFmtId="0" fontId="37" fillId="0" borderId="0" xfId="0" applyFont="1"/>
    <xf numFmtId="165" fontId="37" fillId="0" borderId="0" xfId="6" applyFont="1"/>
    <xf numFmtId="0" fontId="39" fillId="7" borderId="0" xfId="0" applyFont="1" applyFill="1" applyAlignment="1">
      <alignment horizontal="left" indent="3"/>
    </xf>
    <xf numFmtId="0" fontId="0" fillId="9" borderId="0" xfId="0" applyFill="1"/>
    <xf numFmtId="4" fontId="43" fillId="9" borderId="0" xfId="0" applyNumberFormat="1" applyFont="1" applyFill="1"/>
    <xf numFmtId="0" fontId="44" fillId="9" borderId="5" xfId="0" applyFont="1" applyFill="1" applyBorder="1" applyAlignment="1">
      <alignment horizontal="left"/>
    </xf>
    <xf numFmtId="43" fontId="39" fillId="10" borderId="6" xfId="0" applyNumberFormat="1" applyFont="1" applyFill="1" applyBorder="1"/>
    <xf numFmtId="165" fontId="0" fillId="9" borderId="0" xfId="6" applyFont="1" applyFill="1"/>
    <xf numFmtId="0" fontId="39" fillId="11" borderId="8" xfId="0" applyFont="1" applyFill="1" applyBorder="1"/>
    <xf numFmtId="170" fontId="39" fillId="11" borderId="9" xfId="0" applyNumberFormat="1" applyFont="1" applyFill="1" applyBorder="1"/>
    <xf numFmtId="4" fontId="45" fillId="0" borderId="0" xfId="0" applyNumberFormat="1" applyFont="1" applyAlignment="1">
      <alignment horizontal="left"/>
    </xf>
    <xf numFmtId="170" fontId="39" fillId="11" borderId="0" xfId="0" applyNumberFormat="1" applyFont="1" applyFill="1"/>
    <xf numFmtId="4" fontId="37" fillId="9" borderId="0" xfId="0" applyNumberFormat="1" applyFont="1" applyFill="1"/>
    <xf numFmtId="0" fontId="37" fillId="9" borderId="0" xfId="0" applyFont="1" applyFill="1"/>
    <xf numFmtId="170" fontId="40" fillId="12" borderId="0" xfId="6" applyNumberFormat="1" applyFont="1" applyFill="1"/>
    <xf numFmtId="170" fontId="0" fillId="0" borderId="0" xfId="0" applyNumberFormat="1"/>
    <xf numFmtId="0" fontId="39" fillId="0" borderId="5" xfId="0" applyFont="1" applyBorder="1" applyAlignment="1">
      <alignment horizontal="left" indent="3"/>
    </xf>
    <xf numFmtId="4" fontId="0" fillId="0" borderId="5" xfId="0" applyNumberFormat="1" applyBorder="1"/>
    <xf numFmtId="0" fontId="46" fillId="0" borderId="0" xfId="0" applyFont="1" applyAlignment="1">
      <alignment horizontal="center"/>
    </xf>
    <xf numFmtId="167" fontId="4" fillId="0" borderId="0" xfId="3" applyNumberFormat="1" applyFont="1"/>
    <xf numFmtId="3" fontId="47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68" fontId="0" fillId="0" borderId="0" xfId="6" applyNumberFormat="1" applyFont="1"/>
    <xf numFmtId="3" fontId="28" fillId="0" borderId="0" xfId="0" applyNumberFormat="1" applyFont="1"/>
    <xf numFmtId="3" fontId="0" fillId="0" borderId="0" xfId="0" applyNumberFormat="1" applyAlignment="1">
      <alignment horizontal="center"/>
    </xf>
    <xf numFmtId="3" fontId="22" fillId="0" borderId="0" xfId="0" applyNumberFormat="1" applyFont="1"/>
    <xf numFmtId="0" fontId="48" fillId="0" borderId="0" xfId="0" applyFont="1"/>
    <xf numFmtId="0" fontId="49" fillId="0" borderId="0" xfId="0" applyFont="1" applyAlignment="1">
      <alignment horizontal="left"/>
    </xf>
    <xf numFmtId="3" fontId="27" fillId="0" borderId="0" xfId="0" applyNumberFormat="1" applyFont="1"/>
    <xf numFmtId="3" fontId="24" fillId="0" borderId="0" xfId="0" applyNumberFormat="1" applyFont="1"/>
    <xf numFmtId="9" fontId="0" fillId="0" borderId="0" xfId="0" applyNumberFormat="1"/>
    <xf numFmtId="167" fontId="5" fillId="0" borderId="0" xfId="2" applyNumberFormat="1" applyFont="1"/>
    <xf numFmtId="165" fontId="16" fillId="0" borderId="0" xfId="6" applyFont="1"/>
    <xf numFmtId="0" fontId="52" fillId="13" borderId="5" xfId="0" applyFont="1" applyFill="1" applyBorder="1" applyAlignment="1">
      <alignment horizontal="center" vertical="center" wrapText="1"/>
    </xf>
    <xf numFmtId="0" fontId="52" fillId="13" borderId="5" xfId="0" applyFont="1" applyFill="1" applyBorder="1" applyAlignment="1">
      <alignment horizontal="left" vertical="center" wrapText="1"/>
    </xf>
    <xf numFmtId="49" fontId="52" fillId="13" borderId="5" xfId="0" applyNumberFormat="1" applyFont="1" applyFill="1" applyBorder="1" applyAlignment="1">
      <alignment horizontal="center" vertical="center" wrapText="1"/>
    </xf>
    <xf numFmtId="41" fontId="52" fillId="13" borderId="5" xfId="7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3" fillId="0" borderId="5" xfId="0" applyFont="1" applyBorder="1" applyAlignment="1">
      <alignment horizontal="left" vertical="center"/>
    </xf>
    <xf numFmtId="41" fontId="53" fillId="0" borderId="5" xfId="7" applyFont="1" applyBorder="1" applyAlignment="1">
      <alignment horizontal="left" vertical="center"/>
    </xf>
    <xf numFmtId="168" fontId="54" fillId="14" borderId="10" xfId="6" applyNumberFormat="1" applyFont="1" applyFill="1" applyBorder="1" applyAlignment="1">
      <alignment vertical="center" wrapText="1"/>
    </xf>
    <xf numFmtId="168" fontId="54" fillId="14" borderId="11" xfId="6" applyNumberFormat="1" applyFont="1" applyFill="1" applyBorder="1" applyAlignment="1">
      <alignment vertical="center"/>
    </xf>
    <xf numFmtId="1" fontId="0" fillId="0" borderId="5" xfId="0" applyNumberFormat="1" applyBorder="1" applyAlignment="1">
      <alignment horizontal="left" vertical="center"/>
    </xf>
    <xf numFmtId="168" fontId="54" fillId="14" borderId="12" xfId="6" applyNumberFormat="1" applyFont="1" applyFill="1" applyBorder="1" applyAlignment="1">
      <alignment vertical="center" wrapText="1"/>
    </xf>
    <xf numFmtId="168" fontId="54" fillId="14" borderId="13" xfId="6" applyNumberFormat="1" applyFont="1" applyFill="1" applyBorder="1" applyAlignment="1">
      <alignment vertical="center"/>
    </xf>
    <xf numFmtId="168" fontId="54" fillId="14" borderId="14" xfId="6" applyNumberFormat="1" applyFont="1" applyFill="1" applyBorder="1" applyAlignment="1">
      <alignment vertical="center" wrapText="1"/>
    </xf>
    <xf numFmtId="168" fontId="54" fillId="14" borderId="15" xfId="6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1" fontId="53" fillId="0" borderId="0" xfId="7" applyFont="1" applyBorder="1" applyAlignment="1">
      <alignment horizontal="left" vertical="center"/>
    </xf>
    <xf numFmtId="41" fontId="51" fillId="0" borderId="5" xfId="7" applyFont="1" applyBorder="1" applyAlignment="1">
      <alignment vertical="center"/>
    </xf>
    <xf numFmtId="41" fontId="2" fillId="0" borderId="0" xfId="7" applyFont="1" applyAlignment="1">
      <alignment vertical="center"/>
    </xf>
    <xf numFmtId="3" fontId="0" fillId="0" borderId="0" xfId="0" applyNumberFormat="1" applyAlignment="1">
      <alignment vertical="center"/>
    </xf>
    <xf numFmtId="0" fontId="55" fillId="0" borderId="0" xfId="0" applyFont="1"/>
    <xf numFmtId="43" fontId="56" fillId="15" borderId="16" xfId="0" applyNumberFormat="1" applyFont="1" applyFill="1" applyBorder="1"/>
    <xf numFmtId="165" fontId="0" fillId="0" borderId="0" xfId="6" applyFont="1" applyProtection="1">
      <protection locked="0"/>
    </xf>
    <xf numFmtId="168" fontId="0" fillId="0" borderId="0" xfId="6" applyNumberFormat="1" applyFont="1" applyProtection="1">
      <protection locked="0"/>
    </xf>
    <xf numFmtId="3" fontId="47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165" fontId="4" fillId="0" borderId="18" xfId="6" applyFont="1" applyBorder="1" applyAlignment="1">
      <alignment vertical="center" wrapText="1"/>
    </xf>
    <xf numFmtId="165" fontId="4" fillId="0" borderId="0" xfId="6" applyFont="1" applyAlignment="1">
      <alignment horizontal="right" vertical="center" wrapText="1"/>
    </xf>
    <xf numFmtId="165" fontId="4" fillId="0" borderId="17" xfId="6" applyFont="1" applyBorder="1" applyAlignment="1">
      <alignment horizontal="right" vertical="center" wrapText="1"/>
    </xf>
    <xf numFmtId="4" fontId="45" fillId="0" borderId="5" xfId="0" applyNumberFormat="1" applyFont="1" applyBorder="1" applyAlignment="1">
      <alignment horizontal="left"/>
    </xf>
    <xf numFmtId="168" fontId="0" fillId="0" borderId="5" xfId="6" applyNumberFormat="1" applyFont="1" applyFill="1" applyBorder="1"/>
    <xf numFmtId="0" fontId="0" fillId="0" borderId="5" xfId="0" applyBorder="1"/>
    <xf numFmtId="168" fontId="0" fillId="0" borderId="5" xfId="6" applyNumberFormat="1" applyFont="1" applyBorder="1"/>
    <xf numFmtId="0" fontId="57" fillId="0" borderId="0" xfId="8" applyFont="1"/>
    <xf numFmtId="0" fontId="62" fillId="16" borderId="19" xfId="8" applyFont="1" applyFill="1" applyBorder="1" applyAlignment="1">
      <alignment horizontal="center" vertical="center"/>
    </xf>
    <xf numFmtId="0" fontId="62" fillId="16" borderId="19" xfId="8" applyFont="1" applyFill="1" applyBorder="1" applyAlignment="1">
      <alignment horizontal="center" vertical="center" wrapText="1"/>
    </xf>
    <xf numFmtId="0" fontId="63" fillId="17" borderId="19" xfId="8" applyFont="1" applyFill="1" applyBorder="1" applyAlignment="1">
      <alignment horizontal="center" vertical="center" wrapText="1"/>
    </xf>
    <xf numFmtId="0" fontId="57" fillId="0" borderId="5" xfId="8" applyFont="1" applyBorder="1" applyAlignment="1">
      <alignment horizontal="justify" vertical="center"/>
    </xf>
    <xf numFmtId="175" fontId="57" fillId="0" borderId="5" xfId="8" applyNumberFormat="1" applyFont="1" applyBorder="1" applyAlignment="1">
      <alignment horizontal="justify" vertical="center"/>
    </xf>
    <xf numFmtId="175" fontId="57" fillId="0" borderId="5" xfId="10" applyNumberFormat="1" applyFont="1" applyBorder="1"/>
    <xf numFmtId="175" fontId="58" fillId="0" borderId="5" xfId="10" applyNumberFormat="1" applyFont="1" applyBorder="1"/>
    <xf numFmtId="0" fontId="58" fillId="18" borderId="5" xfId="8" applyFont="1" applyFill="1" applyBorder="1" applyAlignment="1">
      <alignment horizontal="justify" vertical="center"/>
    </xf>
    <xf numFmtId="175" fontId="58" fillId="18" borderId="5" xfId="8" applyNumberFormat="1" applyFont="1" applyFill="1" applyBorder="1" applyAlignment="1">
      <alignment horizontal="justify" vertical="center"/>
    </xf>
    <xf numFmtId="175" fontId="58" fillId="18" borderId="5" xfId="10" applyNumberFormat="1" applyFont="1" applyFill="1" applyBorder="1" applyAlignment="1">
      <alignment vertical="center"/>
    </xf>
    <xf numFmtId="0" fontId="57" fillId="0" borderId="0" xfId="8" applyFont="1" applyAlignment="1">
      <alignment horizontal="justify" vertical="center"/>
    </xf>
    <xf numFmtId="175" fontId="57" fillId="0" borderId="0" xfId="8" applyNumberFormat="1" applyFont="1" applyAlignment="1">
      <alignment horizontal="justify" vertical="center"/>
    </xf>
    <xf numFmtId="175" fontId="57" fillId="0" borderId="0" xfId="8" applyNumberFormat="1" applyFont="1"/>
    <xf numFmtId="175" fontId="58" fillId="18" borderId="5" xfId="10" applyNumberFormat="1" applyFont="1" applyFill="1" applyBorder="1"/>
    <xf numFmtId="175" fontId="57" fillId="0" borderId="5" xfId="8" applyNumberFormat="1" applyFont="1" applyBorder="1"/>
    <xf numFmtId="0" fontId="58" fillId="0" borderId="5" xfId="8" applyFont="1" applyBorder="1" applyAlignment="1">
      <alignment horizontal="justify" vertical="center"/>
    </xf>
    <xf numFmtId="175" fontId="58" fillId="0" borderId="5" xfId="8" applyNumberFormat="1" applyFont="1" applyBorder="1" applyAlignment="1">
      <alignment horizontal="justify" vertical="center"/>
    </xf>
    <xf numFmtId="0" fontId="57" fillId="0" borderId="5" xfId="8" applyFont="1" applyBorder="1" applyAlignment="1">
      <alignment horizontal="justify" vertical="center" wrapText="1"/>
    </xf>
    <xf numFmtId="175" fontId="57" fillId="0" borderId="5" xfId="8" applyNumberFormat="1" applyFont="1" applyBorder="1" applyAlignment="1">
      <alignment horizontal="justify" vertical="center" wrapText="1"/>
    </xf>
    <xf numFmtId="0" fontId="61" fillId="0" borderId="1" xfId="8" applyFont="1" applyBorder="1" applyAlignment="1">
      <alignment vertical="center"/>
    </xf>
    <xf numFmtId="0" fontId="57" fillId="0" borderId="0" xfId="8" applyFont="1" applyAlignment="1">
      <alignment vertical="center"/>
    </xf>
    <xf numFmtId="0" fontId="57" fillId="0" borderId="1" xfId="8" applyFont="1" applyBorder="1" applyAlignment="1">
      <alignment vertical="center"/>
    </xf>
    <xf numFmtId="0" fontId="61" fillId="0" borderId="20" xfId="8" applyFont="1" applyBorder="1" applyAlignment="1">
      <alignment vertical="center"/>
    </xf>
    <xf numFmtId="0" fontId="57" fillId="0" borderId="20" xfId="8" applyFont="1" applyBorder="1" applyAlignment="1">
      <alignment vertical="center"/>
    </xf>
    <xf numFmtId="0" fontId="58" fillId="0" borderId="0" xfId="8" applyFont="1" applyAlignment="1">
      <alignment vertical="center"/>
    </xf>
    <xf numFmtId="0" fontId="58" fillId="18" borderId="0" xfId="8" applyFont="1" applyFill="1"/>
    <xf numFmtId="0" fontId="57" fillId="18" borderId="0" xfId="8" applyFont="1" applyFill="1"/>
    <xf numFmtId="175" fontId="64" fillId="0" borderId="0" xfId="8" applyNumberFormat="1" applyFont="1" applyAlignment="1">
      <alignment horizontal="left"/>
    </xf>
    <xf numFmtId="3" fontId="48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7" fillId="18" borderId="0" xfId="8" applyFont="1" applyFill="1" applyAlignment="1">
      <alignment horizontal="left" vertical="center" wrapText="1"/>
    </xf>
    <xf numFmtId="0" fontId="60" fillId="0" borderId="0" xfId="8" applyFont="1" applyAlignment="1">
      <alignment horizontal="center"/>
    </xf>
    <xf numFmtId="0" fontId="58" fillId="0" borderId="0" xfId="8" applyFont="1" applyAlignment="1">
      <alignment horizontal="center"/>
    </xf>
    <xf numFmtId="0" fontId="57" fillId="0" borderId="0" xfId="8" applyFont="1" applyAlignment="1">
      <alignment horizontal="center"/>
    </xf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center"/>
    </xf>
    <xf numFmtId="0" fontId="48" fillId="0" borderId="0" xfId="0" applyFont="1" applyAlignment="1"/>
    <xf numFmtId="0" fontId="49" fillId="0" borderId="0" xfId="0" applyFont="1" applyAlignment="1"/>
    <xf numFmtId="0" fontId="1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11">
    <cellStyle name="Comma" xfId="4" xr:uid="{00000000-0005-0000-0000-000000000000}"/>
    <cellStyle name="Hipervínculo 2" xfId="9" xr:uid="{1D34A161-732D-44FD-96B0-67B8D3F1D370}"/>
    <cellStyle name="Millares" xfId="6" builtinId="3"/>
    <cellStyle name="Millares [0]" xfId="7" builtinId="6"/>
    <cellStyle name="Millares 2" xfId="3" xr:uid="{00000000-0005-0000-0000-000002000000}"/>
    <cellStyle name="Millares 3" xfId="5" xr:uid="{00000000-0005-0000-0000-000003000000}"/>
    <cellStyle name="Moneda 2" xfId="10" xr:uid="{E221CF08-1CFA-4DAA-B5DE-CD29583AFE83}"/>
    <cellStyle name="Normal" xfId="0" builtinId="0"/>
    <cellStyle name="Normal 2" xfId="2" xr:uid="{00000000-0005-0000-0000-000005000000}"/>
    <cellStyle name="Normal 3" xfId="8" xr:uid="{BCCABF6C-E833-4066-AC22-E3B4B83F8C3B}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822325</xdr:colOff>
      <xdr:row>62</xdr:row>
      <xdr:rowOff>231775</xdr:rowOff>
    </xdr:from>
    <xdr:to>
      <xdr:col>1</xdr:col>
      <xdr:colOff>2949575</xdr:colOff>
      <xdr:row>62</xdr:row>
      <xdr:rowOff>231775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243B9421-BB0C-451A-AE66-FB39231BC3D2}"/>
            </a:ext>
          </a:extLst>
        </xdr:cNvPr>
        <xdr:cNvCxnSpPr/>
      </xdr:nvCxnSpPr>
      <xdr:spPr>
        <a:xfrm>
          <a:off x="1127125" y="13007975"/>
          <a:ext cx="212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225425</xdr:colOff>
      <xdr:row>62</xdr:row>
      <xdr:rowOff>225425</xdr:rowOff>
    </xdr:from>
    <xdr:to>
      <xdr:col>4</xdr:col>
      <xdr:colOff>742950</xdr:colOff>
      <xdr:row>62</xdr:row>
      <xdr:rowOff>225425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0F74C6A-8889-4E64-952E-1D3C8F111DD8}"/>
            </a:ext>
          </a:extLst>
        </xdr:cNvPr>
        <xdr:cNvCxnSpPr/>
      </xdr:nvCxnSpPr>
      <xdr:spPr>
        <a:xfrm>
          <a:off x="4276725" y="13255625"/>
          <a:ext cx="2168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3019425</xdr:colOff>
      <xdr:row>68</xdr:row>
      <xdr:rowOff>117475</xdr:rowOff>
    </xdr:from>
    <xdr:to>
      <xdr:col>3</xdr:col>
      <xdr:colOff>498475</xdr:colOff>
      <xdr:row>68</xdr:row>
      <xdr:rowOff>117475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A9752DC4-FF9C-4F70-B2E3-5475A1D555C4}"/>
            </a:ext>
          </a:extLst>
        </xdr:cNvPr>
        <xdr:cNvCxnSpPr/>
      </xdr:nvCxnSpPr>
      <xdr:spPr>
        <a:xfrm>
          <a:off x="3324225" y="14417675"/>
          <a:ext cx="212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1431925</xdr:colOff>
      <xdr:row>62</xdr:row>
      <xdr:rowOff>238125</xdr:rowOff>
    </xdr:from>
    <xdr:to>
      <xdr:col>7</xdr:col>
      <xdr:colOff>180975</xdr:colOff>
      <xdr:row>62</xdr:row>
      <xdr:rowOff>238125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F404DDB3-8986-47C2-AD25-EED308E6DF3D}"/>
            </a:ext>
          </a:extLst>
        </xdr:cNvPr>
        <xdr:cNvCxnSpPr/>
      </xdr:nvCxnSpPr>
      <xdr:spPr>
        <a:xfrm>
          <a:off x="7127875" y="13087350"/>
          <a:ext cx="2482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2-Rentas-exentas-empresas-de-economia-naranja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b06834277a3474f/Escritorio/ENDOCENTRO/SUPER%20SALUD%202024/ESTRUCTURA%20CIRCULAR%20UNICA%20GRUPO%202%20CENTRO%20MEDICO%20ENDOCENTRO%20LTDA.xlsx" TargetMode="External"/><Relationship Id="rId1" Type="http://schemas.openxmlformats.org/officeDocument/2006/relationships/externalLinkPath" Target="https://d.docs.live.net/fb06834277a3474f/Escritorio/ENDOCENTRO/SUPER%20SALUD%202024/ESTRUCTURA%20CIRCULAR%20UNICA%20GRUPO%202%20CENTRO%20MEDICO%20ENDOCENTRO%20LT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Monica%20Arias/Dropbox/PC/Downloads/MF_SMA_Seguridad%20social%20independientes_publicar%20en%20dic%2019%20y%2026%20d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AIME%20FERNANDO%20DIAZ/AppData/Local/Temp/Temp1_ECC&#174;%20Indices%20Financieros.zip/ECC&#174;%20Indices%20Financie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1-Calendario-tributario-2021-avanzad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ntagas/Dropbox/Analisis%20Financiero/Matriz_Excel_para_el_Desarrollo_de_An&#225;lisis_Financiero%20V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ntagas/Downloads/Dashboard%20-%20Financiero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tiv\Downloads\VA25-Estado-cambios-en-el-patrimonio.xlsx" TargetMode="External"/><Relationship Id="rId1" Type="http://schemas.openxmlformats.org/officeDocument/2006/relationships/externalLinkPath" Target="/Users/estiv/Downloads/VA25-Estado-cambios-en-el-patrimon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CIFUENTES/Downloads/BALANCE%20DE%20PRUEBA%202018%20ENDOCENTRO%20Final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b06834277a3474f/Escritorio/ENDOCENTRO/SUPER%20SALUD%202024/ESTRUCTURA%20CIRCULAR%20UNICA%20GRUPO%202%20CENTRO%20MEDICO%20ENDOCENTRO%20LTDA%20(1)%20(2)%20(8).xlsx" TargetMode="External"/><Relationship Id="rId1" Type="http://schemas.openxmlformats.org/officeDocument/2006/relationships/externalLinkPath" Target="https://d.docs.live.net/fb06834277a3474f/Escritorio/ENDOCENTRO/SUPER%20SALUD%202024/ESTRUCTURA%20CIRCULAR%20UNICA%20GRUPO%202%20CENTRO%20MEDICO%20ENDOCENTRO%20LTDA%20(1)%20(2)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Empieza aquí"/>
      <sheetName val="Introducción"/>
      <sheetName val="Actividades "/>
      <sheetName val="Material relacionado"/>
      <sheetName val="Listado completo de archivos "/>
    </sheetNames>
    <sheetDataSet>
      <sheetData sheetId="0"/>
      <sheetData sheetId="1"/>
      <sheetData sheetId="2"/>
      <sheetData sheetId="3">
        <row r="12">
          <cell r="B12" t="str">
            <v>Código actividad económica</v>
          </cell>
          <cell r="C12" t="str">
            <v>Nombre actividad económica</v>
          </cell>
        </row>
        <row r="13">
          <cell r="B13">
            <v>3210</v>
          </cell>
          <cell r="C13" t="str">
            <v>Fabricación de joyas, bisutería y artículos conexos</v>
          </cell>
        </row>
        <row r="14">
          <cell r="B14">
            <v>5811</v>
          </cell>
          <cell r="C14" t="str">
            <v>Edición de libros</v>
          </cell>
        </row>
        <row r="15">
          <cell r="B15">
            <v>5820</v>
          </cell>
          <cell r="C15" t="str">
            <v>Edición de programas de informática (software)</v>
          </cell>
        </row>
        <row r="16">
          <cell r="B16">
            <v>5911</v>
          </cell>
          <cell r="C16" t="str">
            <v>Actividades de producción de películas cinematográficas, videos, programas, anuncios y comerciales de televisión</v>
          </cell>
        </row>
        <row r="17">
          <cell r="B17">
            <v>5912</v>
          </cell>
          <cell r="C17" t="str">
            <v>Actividades de posproducción de películas cinematográficas, videos, programas, anuncios y comerciales de televisión</v>
          </cell>
        </row>
        <row r="18">
          <cell r="B18">
            <v>5913</v>
          </cell>
          <cell r="C18" t="str">
            <v>Actividades de distribución de películas cinematográficas, videos, programas, anuncios y comerciales de televisión</v>
          </cell>
        </row>
        <row r="19">
          <cell r="B19">
            <v>5914</v>
          </cell>
          <cell r="C19" t="str">
            <v>Actividades de exhibición de películas cinematográficas y videos</v>
          </cell>
        </row>
        <row r="20">
          <cell r="B20">
            <v>5920</v>
          </cell>
          <cell r="C20" t="str">
            <v>Actividades de grabación de sonido y edición de música</v>
          </cell>
        </row>
        <row r="21">
          <cell r="B21">
            <v>6010</v>
          </cell>
          <cell r="C21" t="str">
            <v>Actividades de programación y trasmisión en el servicio de radiodifusión sonora</v>
          </cell>
        </row>
        <row r="22">
          <cell r="B22">
            <v>6020</v>
          </cell>
          <cell r="C22" t="str">
            <v>Actividades de programación y trasmisión de televisión</v>
          </cell>
        </row>
        <row r="23">
          <cell r="B23">
            <v>6201</v>
          </cell>
          <cell r="C23" t="str">
            <v>Actividades de desarrollo de sistemas informáticos (planificación, análisis, diseño, programación y pruebas)</v>
          </cell>
        </row>
        <row r="24">
          <cell r="B24">
            <v>6202</v>
          </cell>
          <cell r="C24" t="str">
            <v>Actividades de consultoría informática y actividades de administración de instalaciones informáticas</v>
          </cell>
        </row>
        <row r="25">
          <cell r="B25">
            <v>7110</v>
          </cell>
          <cell r="C25" t="str">
            <v>Actividades de arquitectura e ingeniería y otras actividades conexas de consultoría técnica</v>
          </cell>
        </row>
        <row r="26">
          <cell r="B26">
            <v>7220</v>
          </cell>
          <cell r="C26" t="str">
            <v>Investigación y desarrollo experimental en el campo de las ciencias sociales y de las humanidades</v>
          </cell>
        </row>
        <row r="27">
          <cell r="B27">
            <v>7410</v>
          </cell>
          <cell r="C27" t="str">
            <v>Actividades especializadas de diseño</v>
          </cell>
        </row>
        <row r="28">
          <cell r="B28">
            <v>7420</v>
          </cell>
          <cell r="C28" t="str">
            <v>Actividades de fotografía</v>
          </cell>
        </row>
        <row r="29">
          <cell r="B29">
            <v>9001</v>
          </cell>
          <cell r="C29" t="str">
            <v>Creación literaria</v>
          </cell>
        </row>
        <row r="30">
          <cell r="B30">
            <v>9002</v>
          </cell>
          <cell r="C30" t="str">
            <v>Creación musical</v>
          </cell>
        </row>
        <row r="31">
          <cell r="B31">
            <v>9003</v>
          </cell>
          <cell r="C31" t="str">
            <v>Creación teatral</v>
          </cell>
        </row>
        <row r="32">
          <cell r="B32">
            <v>9004</v>
          </cell>
          <cell r="C32" t="str">
            <v>Creación audiovisual</v>
          </cell>
        </row>
        <row r="33">
          <cell r="B33">
            <v>9005</v>
          </cell>
          <cell r="C33" t="str">
            <v>Artes plásticas y visuales</v>
          </cell>
        </row>
        <row r="34">
          <cell r="B34">
            <v>9006</v>
          </cell>
          <cell r="C34" t="str">
            <v>Actividades teatrales</v>
          </cell>
        </row>
        <row r="35">
          <cell r="B35">
            <v>9007</v>
          </cell>
          <cell r="C35" t="str">
            <v>Actividades de espectáculos musicales en vivo</v>
          </cell>
        </row>
        <row r="36">
          <cell r="B36">
            <v>9008</v>
          </cell>
          <cell r="C36" t="str">
            <v>Otras actividades de espectáculos en vivo</v>
          </cell>
        </row>
        <row r="37">
          <cell r="B37">
            <v>9101</v>
          </cell>
          <cell r="C37" t="str">
            <v>Actividades de bibliotecas y archivos</v>
          </cell>
        </row>
        <row r="38">
          <cell r="B38">
            <v>9102</v>
          </cell>
          <cell r="C38" t="str">
            <v>Actividades y funcionamiento de museos, conservación  de edificios y sitios históricos</v>
          </cell>
        </row>
        <row r="39">
          <cell r="C39" t="str">
            <v>Actividades referentes al turismo cultural</v>
          </cell>
        </row>
        <row r="40">
          <cell r="C40" t="str">
            <v>Actividades relacionadas con deporte, recreación y aprovechamiento del tiempo libre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025-2"/>
      <sheetName val="FTOO3CXC (2)"/>
      <sheetName val="FT004CXP (2)"/>
      <sheetName val="FT001 -2"/>
    </sheetNames>
    <sheetDataSet>
      <sheetData sheetId="0"/>
      <sheetData sheetId="1"/>
      <sheetData sheetId="2"/>
      <sheetData sheetId="3">
        <row r="357">
          <cell r="D357">
            <v>2144905645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1  Prest. servicios"/>
      <sheetName val="EJ2  Prest. servicios"/>
      <sheetName val="EJ3  Prest. servicios"/>
      <sheetName val="ok hecho 2"/>
      <sheetName val="EJ4 Otros independientes"/>
      <sheetName val="EJ5 Otros independientes"/>
      <sheetName val="EJ6 Otros independientes"/>
      <sheetName val="ok hecho MA "/>
      <sheetName val="Tablas"/>
    </sheetNames>
    <sheetDataSet>
      <sheetData sheetId="0">
        <row r="8">
          <cell r="D8">
            <v>1000000</v>
          </cell>
        </row>
        <row r="14">
          <cell r="D14">
            <v>4000000</v>
          </cell>
        </row>
      </sheetData>
      <sheetData sheetId="1">
        <row r="8">
          <cell r="D8">
            <v>1000000</v>
          </cell>
        </row>
        <row r="14">
          <cell r="D14">
            <v>1000000</v>
          </cell>
        </row>
      </sheetData>
      <sheetData sheetId="2">
        <row r="10">
          <cell r="D10">
            <v>1000000</v>
          </cell>
        </row>
        <row r="16">
          <cell r="D16">
            <v>4964000</v>
          </cell>
        </row>
      </sheetData>
      <sheetData sheetId="3" refreshError="1"/>
      <sheetData sheetId="4">
        <row r="5">
          <cell r="D5">
            <v>1000000</v>
          </cell>
        </row>
        <row r="13">
          <cell r="D13">
            <v>1200000</v>
          </cell>
          <cell r="G13">
            <v>3000000</v>
          </cell>
        </row>
      </sheetData>
      <sheetData sheetId="5">
        <row r="9">
          <cell r="D9">
            <v>1000000</v>
          </cell>
        </row>
        <row r="17">
          <cell r="D17">
            <v>1000000</v>
          </cell>
          <cell r="G17">
            <v>2410000</v>
          </cell>
        </row>
      </sheetData>
      <sheetData sheetId="6" refreshError="1"/>
      <sheetData sheetId="7" refreshError="1"/>
      <sheetData sheetId="8">
        <row r="12">
          <cell r="A12" t="str">
            <v>N/A</v>
          </cell>
          <cell r="B12">
            <v>0</v>
          </cell>
        </row>
        <row r="13">
          <cell r="A13" t="str">
            <v>I</v>
          </cell>
          <cell r="B13">
            <v>5.2199999999999998E-3</v>
          </cell>
        </row>
        <row r="14">
          <cell r="A14" t="str">
            <v>II</v>
          </cell>
          <cell r="B14">
            <v>1.044E-2</v>
          </cell>
        </row>
        <row r="15">
          <cell r="A15" t="str">
            <v>III</v>
          </cell>
          <cell r="B15">
            <v>2.436E-2</v>
          </cell>
        </row>
        <row r="16">
          <cell r="A16" t="str">
            <v>IV</v>
          </cell>
          <cell r="B16">
            <v>4.3499999999999997E-2</v>
          </cell>
        </row>
        <row r="17">
          <cell r="A17" t="str">
            <v>V</v>
          </cell>
          <cell r="B17">
            <v>6.9599999999999995E-2</v>
          </cell>
        </row>
        <row r="27">
          <cell r="F27">
            <v>1</v>
          </cell>
          <cell r="G27">
            <v>2</v>
          </cell>
          <cell r="H27">
            <v>3</v>
          </cell>
          <cell r="I27">
            <v>4</v>
          </cell>
          <cell r="J27">
            <v>5</v>
          </cell>
          <cell r="K27">
            <v>6</v>
          </cell>
        </row>
        <row r="28">
          <cell r="F28">
            <v>0.83599999999999997</v>
          </cell>
        </row>
        <row r="29">
          <cell r="F29">
            <v>0.75600000000000001</v>
          </cell>
          <cell r="G29">
            <v>0.82199999999999995</v>
          </cell>
        </row>
        <row r="30">
          <cell r="F30">
            <v>0.752</v>
          </cell>
          <cell r="G30">
            <v>0.77300000000000002</v>
          </cell>
          <cell r="H30">
            <v>0.82199999999999995</v>
          </cell>
        </row>
        <row r="31">
          <cell r="F31">
            <v>0.751</v>
          </cell>
          <cell r="G31">
            <v>0.76600000000000001</v>
          </cell>
          <cell r="H31">
            <v>0.78600000000000003</v>
          </cell>
          <cell r="I31">
            <v>0.82199999999999995</v>
          </cell>
        </row>
        <row r="32">
          <cell r="F32">
            <v>0.749</v>
          </cell>
          <cell r="G32">
            <v>0.76200000000000001</v>
          </cell>
          <cell r="H32">
            <v>0.77700000000000002</v>
          </cell>
          <cell r="I32">
            <v>0.79300000000000004</v>
          </cell>
          <cell r="J32">
            <v>0.82199999999999995</v>
          </cell>
        </row>
        <row r="33">
          <cell r="F33">
            <v>0.749</v>
          </cell>
          <cell r="G33">
            <v>0.75900000000000001</v>
          </cell>
          <cell r="H33">
            <v>0.77200000000000002</v>
          </cell>
          <cell r="I33">
            <v>0.78500000000000003</v>
          </cell>
          <cell r="J33">
            <v>0.79800000000000004</v>
          </cell>
          <cell r="K33">
            <v>0.82199999999999995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_1"/>
      <sheetName val="Parámetros"/>
      <sheetName val="Indices Financieros"/>
      <sheetName val="Indices de Liquidez"/>
      <sheetName val="Capital de Trabajo"/>
      <sheetName val="Razón Corriente"/>
      <sheetName val="Prueba Acida"/>
      <sheetName val="Rotación de Cuentas x Cobrar"/>
      <sheetName val="Rotación de Activo Total"/>
      <sheetName val="Rotación de Activos Fijos"/>
      <sheetName val="Rotación de Inventarios"/>
      <sheetName val="Edad de la Cartera"/>
      <sheetName val="Edad de los Inventarios"/>
      <sheetName val="Rotación Cuentas por Pagar"/>
      <sheetName val="Edad Cuentas por Pagar"/>
      <sheetName val="Indices de Endeudamiento"/>
      <sheetName val="Endeudamiento"/>
      <sheetName val="Propiedad de los Socios"/>
      <sheetName val="Relación Deuda a Patrimonio"/>
      <sheetName val="Rel. Deuda Largo Pzo a Patrimon"/>
      <sheetName val="Indices de Rentabilidad"/>
      <sheetName val="Indice Natural de Utilidad"/>
      <sheetName val="Indice Utilidad de Operación"/>
      <sheetName val="Indice Utilidad por Accion"/>
      <sheetName val="Rendimiento del Activo Total"/>
      <sheetName val="Rendimiento del Activo Fijo"/>
      <sheetName val="Rentabilidad del Patrimonio"/>
      <sheetName val="Rentabilidad Capital de Trabajo"/>
      <sheetName val="Fórmula de Dupont"/>
      <sheetName val="Dividendos por Acción"/>
      <sheetName val="Indices de Cobertura"/>
      <sheetName val="Cobertura de Intereses"/>
      <sheetName val="Cubrimiento Financiero"/>
      <sheetName val="Posición Defensiva"/>
      <sheetName val="Cuentas (2)"/>
      <sheetName val="Cuentas"/>
      <sheetName val="Analisis Gerencial"/>
      <sheetName val="Hoja1"/>
    </sheetNames>
    <sheetDataSet>
      <sheetData sheetId="0">
        <row r="1">
          <cell r="F1" t="str">
            <v>Enero Año_1</v>
          </cell>
        </row>
        <row r="2">
          <cell r="A2" t="str">
            <v>CODIGO</v>
          </cell>
          <cell r="F2" t="str">
            <v>SalActual</v>
          </cell>
        </row>
        <row r="3">
          <cell r="A3">
            <v>110505</v>
          </cell>
          <cell r="F3">
            <v>16500</v>
          </cell>
        </row>
        <row r="4">
          <cell r="A4">
            <v>220505</v>
          </cell>
          <cell r="F4">
            <v>-250560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Empieza aquí"/>
      <sheetName val="Introducción"/>
      <sheetName val="Calendario 2021"/>
      <sheetName val="Material relacionado"/>
      <sheetName val="Normativa"/>
      <sheetName val="Calendario"/>
      <sheetName val="Listado completo de archivo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</v>
          </cell>
          <cell r="F7">
            <v>44236</v>
          </cell>
          <cell r="G7">
            <v>44264</v>
          </cell>
          <cell r="H7">
            <v>44298</v>
          </cell>
          <cell r="I7">
            <v>44326</v>
          </cell>
          <cell r="J7">
            <v>44356</v>
          </cell>
          <cell r="K7">
            <v>44385</v>
          </cell>
          <cell r="L7">
            <v>44418</v>
          </cell>
          <cell r="M7">
            <v>44447</v>
          </cell>
          <cell r="N7">
            <v>44476</v>
          </cell>
          <cell r="O7">
            <v>44509</v>
          </cell>
          <cell r="P7">
            <v>44540</v>
          </cell>
          <cell r="Q7">
            <v>44573</v>
          </cell>
        </row>
        <row r="8">
          <cell r="E8">
            <v>2</v>
          </cell>
          <cell r="F8">
            <v>44237</v>
          </cell>
          <cell r="G8">
            <v>44265</v>
          </cell>
          <cell r="H8">
            <v>44299</v>
          </cell>
          <cell r="I8">
            <v>44327</v>
          </cell>
          <cell r="J8">
            <v>44357</v>
          </cell>
          <cell r="K8">
            <v>44386</v>
          </cell>
          <cell r="L8">
            <v>44419</v>
          </cell>
          <cell r="M8">
            <v>44448</v>
          </cell>
          <cell r="N8">
            <v>44477</v>
          </cell>
          <cell r="O8">
            <v>44510</v>
          </cell>
          <cell r="P8">
            <v>44543</v>
          </cell>
          <cell r="Q8">
            <v>44574</v>
          </cell>
        </row>
        <row r="9">
          <cell r="E9">
            <v>3</v>
          </cell>
          <cell r="F9">
            <v>44238</v>
          </cell>
          <cell r="G9">
            <v>44266</v>
          </cell>
          <cell r="H9">
            <v>44300</v>
          </cell>
          <cell r="I9">
            <v>44328</v>
          </cell>
          <cell r="J9">
            <v>44358</v>
          </cell>
          <cell r="K9">
            <v>44389</v>
          </cell>
          <cell r="L9">
            <v>44420</v>
          </cell>
          <cell r="M9">
            <v>44449</v>
          </cell>
          <cell r="N9">
            <v>44480</v>
          </cell>
          <cell r="O9">
            <v>44511</v>
          </cell>
          <cell r="P9">
            <v>44544</v>
          </cell>
          <cell r="Q9">
            <v>44575</v>
          </cell>
        </row>
        <row r="10">
          <cell r="E10">
            <v>4</v>
          </cell>
          <cell r="F10">
            <v>44239</v>
          </cell>
          <cell r="G10">
            <v>44267</v>
          </cell>
          <cell r="H10">
            <v>44301</v>
          </cell>
          <cell r="I10">
            <v>44329</v>
          </cell>
          <cell r="J10">
            <v>44362</v>
          </cell>
          <cell r="K10">
            <v>44390</v>
          </cell>
          <cell r="L10">
            <v>44421</v>
          </cell>
          <cell r="M10">
            <v>44452</v>
          </cell>
          <cell r="N10">
            <v>44481</v>
          </cell>
          <cell r="O10">
            <v>44512</v>
          </cell>
          <cell r="P10">
            <v>44545</v>
          </cell>
          <cell r="Q10">
            <v>44578</v>
          </cell>
        </row>
        <row r="11">
          <cell r="E11">
            <v>5</v>
          </cell>
          <cell r="F11">
            <v>44242</v>
          </cell>
          <cell r="G11">
            <v>44270</v>
          </cell>
          <cell r="H11">
            <v>44302</v>
          </cell>
          <cell r="I11">
            <v>44330</v>
          </cell>
          <cell r="J11">
            <v>44363</v>
          </cell>
          <cell r="K11">
            <v>44391</v>
          </cell>
          <cell r="L11">
            <v>44425</v>
          </cell>
          <cell r="M11">
            <v>44453</v>
          </cell>
          <cell r="N11">
            <v>44482</v>
          </cell>
          <cell r="O11">
            <v>44516</v>
          </cell>
          <cell r="P11">
            <v>44546</v>
          </cell>
          <cell r="Q11">
            <v>44579</v>
          </cell>
        </row>
        <row r="12">
          <cell r="E12">
            <v>6</v>
          </cell>
          <cell r="F12">
            <v>44243</v>
          </cell>
          <cell r="G12">
            <v>44271</v>
          </cell>
          <cell r="H12">
            <v>44305</v>
          </cell>
          <cell r="I12">
            <v>44334</v>
          </cell>
          <cell r="J12">
            <v>44364</v>
          </cell>
          <cell r="K12">
            <v>44392</v>
          </cell>
          <cell r="L12">
            <v>44426</v>
          </cell>
          <cell r="M12">
            <v>44454</v>
          </cell>
          <cell r="N12">
            <v>44483</v>
          </cell>
          <cell r="O12">
            <v>44517</v>
          </cell>
          <cell r="P12">
            <v>44547</v>
          </cell>
          <cell r="Q12">
            <v>44580</v>
          </cell>
        </row>
        <row r="13">
          <cell r="E13">
            <v>7</v>
          </cell>
          <cell r="F13">
            <v>44244</v>
          </cell>
          <cell r="G13">
            <v>44272</v>
          </cell>
          <cell r="H13">
            <v>44306</v>
          </cell>
          <cell r="I13">
            <v>44335</v>
          </cell>
          <cell r="J13">
            <v>44365</v>
          </cell>
          <cell r="K13">
            <v>44393</v>
          </cell>
          <cell r="L13">
            <v>44427</v>
          </cell>
          <cell r="M13">
            <v>44455</v>
          </cell>
          <cell r="N13">
            <v>44484</v>
          </cell>
          <cell r="O13">
            <v>44518</v>
          </cell>
          <cell r="P13">
            <v>44550</v>
          </cell>
          <cell r="Q13">
            <v>44581</v>
          </cell>
        </row>
        <row r="14">
          <cell r="E14">
            <v>8</v>
          </cell>
          <cell r="F14">
            <v>44245</v>
          </cell>
          <cell r="G14">
            <v>44273</v>
          </cell>
          <cell r="H14">
            <v>44307</v>
          </cell>
          <cell r="I14">
            <v>44336</v>
          </cell>
          <cell r="J14">
            <v>44368</v>
          </cell>
          <cell r="K14">
            <v>44396</v>
          </cell>
          <cell r="L14">
            <v>44428</v>
          </cell>
          <cell r="M14">
            <v>44456</v>
          </cell>
          <cell r="N14">
            <v>44488</v>
          </cell>
          <cell r="O14">
            <v>44519</v>
          </cell>
          <cell r="P14">
            <v>44551</v>
          </cell>
          <cell r="Q14">
            <v>44582</v>
          </cell>
        </row>
        <row r="15">
          <cell r="E15">
            <v>9</v>
          </cell>
          <cell r="F15">
            <v>44246</v>
          </cell>
          <cell r="G15">
            <v>44274</v>
          </cell>
          <cell r="H15">
            <v>44308</v>
          </cell>
          <cell r="I15">
            <v>44337</v>
          </cell>
          <cell r="J15">
            <v>44369</v>
          </cell>
          <cell r="K15">
            <v>44398</v>
          </cell>
          <cell r="L15">
            <v>44431</v>
          </cell>
          <cell r="M15">
            <v>44459</v>
          </cell>
          <cell r="N15">
            <v>44489</v>
          </cell>
          <cell r="O15">
            <v>44522</v>
          </cell>
          <cell r="P15">
            <v>44552</v>
          </cell>
          <cell r="Q15">
            <v>44585</v>
          </cell>
        </row>
        <row r="16">
          <cell r="E16">
            <v>0</v>
          </cell>
          <cell r="F16">
            <v>44249</v>
          </cell>
          <cell r="G16">
            <v>44278</v>
          </cell>
          <cell r="H16">
            <v>44309</v>
          </cell>
          <cell r="I16">
            <v>44340</v>
          </cell>
          <cell r="J16">
            <v>44370</v>
          </cell>
          <cell r="K16">
            <v>44399</v>
          </cell>
          <cell r="L16">
            <v>44432</v>
          </cell>
          <cell r="M16">
            <v>44460</v>
          </cell>
          <cell r="N16">
            <v>44490</v>
          </cell>
          <cell r="O16">
            <v>44523</v>
          </cell>
          <cell r="P16">
            <v>44553</v>
          </cell>
          <cell r="Q16">
            <v>44586</v>
          </cell>
        </row>
        <row r="20">
          <cell r="E20">
            <v>1</v>
          </cell>
          <cell r="F20">
            <v>44264</v>
          </cell>
          <cell r="G20">
            <v>44326</v>
          </cell>
          <cell r="H20">
            <v>44385</v>
          </cell>
          <cell r="I20">
            <v>44447</v>
          </cell>
          <cell r="J20">
            <v>44509</v>
          </cell>
          <cell r="K20">
            <v>44573</v>
          </cell>
          <cell r="M20">
            <v>1</v>
          </cell>
          <cell r="N20">
            <v>44494</v>
          </cell>
          <cell r="P20">
            <v>1</v>
          </cell>
          <cell r="Q20">
            <v>44298</v>
          </cell>
          <cell r="R20">
            <v>44326</v>
          </cell>
          <cell r="S20">
            <v>44385</v>
          </cell>
          <cell r="T20">
            <v>44447</v>
          </cell>
          <cell r="U20">
            <v>44509</v>
          </cell>
          <cell r="V20">
            <v>44573</v>
          </cell>
        </row>
        <row r="21">
          <cell r="E21">
            <v>2</v>
          </cell>
          <cell r="F21">
            <v>44265</v>
          </cell>
          <cell r="G21">
            <v>44327</v>
          </cell>
          <cell r="H21">
            <v>44386</v>
          </cell>
          <cell r="I21">
            <v>44448</v>
          </cell>
          <cell r="J21">
            <v>44510</v>
          </cell>
          <cell r="K21">
            <v>44574</v>
          </cell>
          <cell r="M21">
            <v>2</v>
          </cell>
          <cell r="N21">
            <v>44494</v>
          </cell>
          <cell r="P21">
            <v>2</v>
          </cell>
          <cell r="Q21">
            <v>44299</v>
          </cell>
          <cell r="R21">
            <v>44327</v>
          </cell>
          <cell r="S21">
            <v>44386</v>
          </cell>
          <cell r="T21">
            <v>44448</v>
          </cell>
          <cell r="U21">
            <v>44510</v>
          </cell>
          <cell r="V21">
            <v>44574</v>
          </cell>
        </row>
        <row r="22">
          <cell r="E22">
            <v>3</v>
          </cell>
          <cell r="F22">
            <v>44266</v>
          </cell>
          <cell r="G22">
            <v>44328</v>
          </cell>
          <cell r="H22">
            <v>44389</v>
          </cell>
          <cell r="I22">
            <v>44449</v>
          </cell>
          <cell r="J22">
            <v>44511</v>
          </cell>
          <cell r="K22">
            <v>44575</v>
          </cell>
          <cell r="M22">
            <v>3</v>
          </cell>
          <cell r="N22">
            <v>44495</v>
          </cell>
          <cell r="P22">
            <v>3</v>
          </cell>
          <cell r="Q22">
            <v>44300</v>
          </cell>
          <cell r="R22">
            <v>44328</v>
          </cell>
          <cell r="S22">
            <v>44389</v>
          </cell>
          <cell r="T22">
            <v>44449</v>
          </cell>
          <cell r="U22">
            <v>44511</v>
          </cell>
          <cell r="V22">
            <v>44575</v>
          </cell>
        </row>
        <row r="23">
          <cell r="E23">
            <v>4</v>
          </cell>
          <cell r="F23">
            <v>44267</v>
          </cell>
          <cell r="G23">
            <v>44329</v>
          </cell>
          <cell r="H23">
            <v>44390</v>
          </cell>
          <cell r="I23">
            <v>44452</v>
          </cell>
          <cell r="J23">
            <v>44512</v>
          </cell>
          <cell r="K23">
            <v>44578</v>
          </cell>
          <cell r="M23">
            <v>4</v>
          </cell>
          <cell r="N23">
            <v>44495</v>
          </cell>
          <cell r="P23">
            <v>4</v>
          </cell>
          <cell r="Q23">
            <v>44301</v>
          </cell>
          <cell r="R23">
            <v>44329</v>
          </cell>
          <cell r="S23">
            <v>44390</v>
          </cell>
          <cell r="T23">
            <v>44452</v>
          </cell>
          <cell r="U23">
            <v>44512</v>
          </cell>
          <cell r="V23">
            <v>44578</v>
          </cell>
        </row>
        <row r="24">
          <cell r="E24">
            <v>5</v>
          </cell>
          <cell r="F24">
            <v>44270</v>
          </cell>
          <cell r="G24">
            <v>44330</v>
          </cell>
          <cell r="H24">
            <v>44391</v>
          </cell>
          <cell r="I24">
            <v>44453</v>
          </cell>
          <cell r="J24">
            <v>44516</v>
          </cell>
          <cell r="K24">
            <v>44579</v>
          </cell>
          <cell r="M24">
            <v>5</v>
          </cell>
          <cell r="N24">
            <v>44496</v>
          </cell>
          <cell r="P24">
            <v>5</v>
          </cell>
          <cell r="Q24">
            <v>44302</v>
          </cell>
          <cell r="R24">
            <v>44330</v>
          </cell>
          <cell r="S24">
            <v>44391</v>
          </cell>
          <cell r="T24">
            <v>44453</v>
          </cell>
          <cell r="U24">
            <v>44516</v>
          </cell>
          <cell r="V24">
            <v>44579</v>
          </cell>
        </row>
        <row r="25">
          <cell r="E25">
            <v>6</v>
          </cell>
          <cell r="F25">
            <v>44271</v>
          </cell>
          <cell r="G25">
            <v>44334</v>
          </cell>
          <cell r="H25">
            <v>44392</v>
          </cell>
          <cell r="I25">
            <v>44454</v>
          </cell>
          <cell r="J25">
            <v>44517</v>
          </cell>
          <cell r="K25">
            <v>44580</v>
          </cell>
          <cell r="M25">
            <v>6</v>
          </cell>
          <cell r="N25">
            <v>44496</v>
          </cell>
          <cell r="P25">
            <v>6</v>
          </cell>
          <cell r="Q25">
            <v>44305</v>
          </cell>
          <cell r="R25">
            <v>44334</v>
          </cell>
          <cell r="S25">
            <v>44392</v>
          </cell>
          <cell r="T25">
            <v>44454</v>
          </cell>
          <cell r="U25">
            <v>44517</v>
          </cell>
          <cell r="V25">
            <v>44580</v>
          </cell>
        </row>
        <row r="26">
          <cell r="E26">
            <v>7</v>
          </cell>
          <cell r="F26">
            <v>44272</v>
          </cell>
          <cell r="G26">
            <v>44335</v>
          </cell>
          <cell r="H26">
            <v>44393</v>
          </cell>
          <cell r="I26">
            <v>44455</v>
          </cell>
          <cell r="J26">
            <v>44518</v>
          </cell>
          <cell r="K26">
            <v>44581</v>
          </cell>
          <cell r="M26">
            <v>7</v>
          </cell>
          <cell r="N26">
            <v>44497</v>
          </cell>
          <cell r="P26">
            <v>7</v>
          </cell>
          <cell r="Q26">
            <v>44306</v>
          </cell>
          <cell r="R26">
            <v>44335</v>
          </cell>
          <cell r="S26">
            <v>44393</v>
          </cell>
          <cell r="T26">
            <v>44455</v>
          </cell>
          <cell r="U26">
            <v>44518</v>
          </cell>
          <cell r="V26">
            <v>44581</v>
          </cell>
        </row>
        <row r="27">
          <cell r="E27">
            <v>8</v>
          </cell>
          <cell r="F27">
            <v>44273</v>
          </cell>
          <cell r="G27">
            <v>44336</v>
          </cell>
          <cell r="H27">
            <v>44396</v>
          </cell>
          <cell r="I27">
            <v>44456</v>
          </cell>
          <cell r="J27">
            <v>44519</v>
          </cell>
          <cell r="K27">
            <v>44582</v>
          </cell>
          <cell r="M27">
            <v>8</v>
          </cell>
          <cell r="N27">
            <v>44497</v>
          </cell>
          <cell r="P27">
            <v>8</v>
          </cell>
          <cell r="Q27">
            <v>44307</v>
          </cell>
          <cell r="R27">
            <v>44336</v>
          </cell>
          <cell r="S27">
            <v>44396</v>
          </cell>
          <cell r="T27">
            <v>44456</v>
          </cell>
          <cell r="U27">
            <v>44519</v>
          </cell>
          <cell r="V27">
            <v>44582</v>
          </cell>
        </row>
        <row r="28">
          <cell r="E28">
            <v>9</v>
          </cell>
          <cell r="F28">
            <v>44274</v>
          </cell>
          <cell r="G28">
            <v>44337</v>
          </cell>
          <cell r="H28">
            <v>44398</v>
          </cell>
          <cell r="I28">
            <v>44459</v>
          </cell>
          <cell r="J28">
            <v>44522</v>
          </cell>
          <cell r="K28">
            <v>44585</v>
          </cell>
          <cell r="M28">
            <v>9</v>
          </cell>
          <cell r="N28">
            <v>44498</v>
          </cell>
          <cell r="P28">
            <v>9</v>
          </cell>
          <cell r="Q28">
            <v>44308</v>
          </cell>
          <cell r="R28">
            <v>44337</v>
          </cell>
          <cell r="S28">
            <v>44398</v>
          </cell>
          <cell r="T28">
            <v>44459</v>
          </cell>
          <cell r="U28">
            <v>44522</v>
          </cell>
          <cell r="V28">
            <v>44585</v>
          </cell>
        </row>
        <row r="29">
          <cell r="E29">
            <v>0</v>
          </cell>
          <cell r="F29">
            <v>44278</v>
          </cell>
          <cell r="G29">
            <v>44340</v>
          </cell>
          <cell r="H29">
            <v>44399</v>
          </cell>
          <cell r="I29">
            <v>44460</v>
          </cell>
          <cell r="J29">
            <v>44523</v>
          </cell>
          <cell r="K29">
            <v>44586</v>
          </cell>
          <cell r="M29">
            <v>0</v>
          </cell>
          <cell r="N29">
            <v>44498</v>
          </cell>
          <cell r="P29">
            <v>0</v>
          </cell>
          <cell r="Q29">
            <v>44309</v>
          </cell>
          <cell r="R29">
            <v>44340</v>
          </cell>
          <cell r="S29">
            <v>44399</v>
          </cell>
          <cell r="T29">
            <v>44460</v>
          </cell>
          <cell r="U29">
            <v>44523</v>
          </cell>
          <cell r="V29">
            <v>44586</v>
          </cell>
        </row>
        <row r="33">
          <cell r="E33">
            <v>1</v>
          </cell>
          <cell r="F33">
            <v>44236</v>
          </cell>
          <cell r="I33">
            <v>1</v>
          </cell>
          <cell r="J33">
            <v>44298</v>
          </cell>
          <cell r="M33">
            <v>1</v>
          </cell>
          <cell r="N33">
            <v>44356</v>
          </cell>
        </row>
        <row r="34">
          <cell r="E34">
            <v>2</v>
          </cell>
          <cell r="F34">
            <v>44237</v>
          </cell>
          <cell r="I34">
            <v>2</v>
          </cell>
          <cell r="J34">
            <v>44299</v>
          </cell>
          <cell r="M34">
            <v>2</v>
          </cell>
          <cell r="N34">
            <v>44357</v>
          </cell>
        </row>
        <row r="35">
          <cell r="E35">
            <v>3</v>
          </cell>
          <cell r="F35">
            <v>44238</v>
          </cell>
          <cell r="I35">
            <v>3</v>
          </cell>
          <cell r="J35">
            <v>44300</v>
          </cell>
          <cell r="M35">
            <v>3</v>
          </cell>
          <cell r="N35">
            <v>44358</v>
          </cell>
        </row>
        <row r="36">
          <cell r="E36">
            <v>4</v>
          </cell>
          <cell r="F36">
            <v>44239</v>
          </cell>
          <cell r="I36">
            <v>4</v>
          </cell>
          <cell r="J36">
            <v>44301</v>
          </cell>
          <cell r="M36">
            <v>4</v>
          </cell>
          <cell r="N36">
            <v>44362</v>
          </cell>
        </row>
        <row r="37">
          <cell r="E37">
            <v>5</v>
          </cell>
          <cell r="F37">
            <v>44242</v>
          </cell>
          <cell r="I37">
            <v>5</v>
          </cell>
          <cell r="J37">
            <v>44302</v>
          </cell>
          <cell r="M37">
            <v>5</v>
          </cell>
          <cell r="N37">
            <v>44363</v>
          </cell>
        </row>
        <row r="38">
          <cell r="E38">
            <v>6</v>
          </cell>
          <cell r="F38">
            <v>44243</v>
          </cell>
          <cell r="I38">
            <v>6</v>
          </cell>
          <cell r="J38">
            <v>44305</v>
          </cell>
          <cell r="M38">
            <v>6</v>
          </cell>
          <cell r="N38">
            <v>44364</v>
          </cell>
        </row>
        <row r="39">
          <cell r="E39">
            <v>7</v>
          </cell>
          <cell r="F39">
            <v>44244</v>
          </cell>
          <cell r="I39">
            <v>7</v>
          </cell>
          <cell r="J39">
            <v>44306</v>
          </cell>
          <cell r="M39">
            <v>7</v>
          </cell>
          <cell r="N39">
            <v>44365</v>
          </cell>
        </row>
        <row r="40">
          <cell r="E40">
            <v>8</v>
          </cell>
          <cell r="F40">
            <v>44245</v>
          </cell>
          <cell r="I40">
            <v>8</v>
          </cell>
          <cell r="J40">
            <v>44307</v>
          </cell>
          <cell r="M40">
            <v>8</v>
          </cell>
          <cell r="N40">
            <v>44368</v>
          </cell>
        </row>
        <row r="41">
          <cell r="E41">
            <v>9</v>
          </cell>
          <cell r="F41">
            <v>44246</v>
          </cell>
          <cell r="I41">
            <v>9</v>
          </cell>
          <cell r="J41">
            <v>44308</v>
          </cell>
          <cell r="M41">
            <v>9</v>
          </cell>
          <cell r="N41">
            <v>44369</v>
          </cell>
        </row>
        <row r="42">
          <cell r="E42">
            <v>0</v>
          </cell>
          <cell r="F42">
            <v>44249</v>
          </cell>
          <cell r="I42">
            <v>0</v>
          </cell>
          <cell r="J42">
            <v>44309</v>
          </cell>
          <cell r="M42">
            <v>0</v>
          </cell>
          <cell r="N42">
            <v>44370</v>
          </cell>
        </row>
        <row r="46">
          <cell r="E46">
            <v>1</v>
          </cell>
          <cell r="F46">
            <v>44446</v>
          </cell>
          <cell r="I46">
            <v>1</v>
          </cell>
          <cell r="J46">
            <v>44540</v>
          </cell>
          <cell r="M46">
            <v>1</v>
          </cell>
          <cell r="N46">
            <v>44249</v>
          </cell>
        </row>
        <row r="47">
          <cell r="E47">
            <v>2</v>
          </cell>
          <cell r="F47">
            <v>44447</v>
          </cell>
          <cell r="I47">
            <v>2</v>
          </cell>
          <cell r="J47">
            <v>44543</v>
          </cell>
          <cell r="M47">
            <v>2</v>
          </cell>
          <cell r="N47">
            <v>44249</v>
          </cell>
        </row>
        <row r="48">
          <cell r="E48">
            <v>3</v>
          </cell>
          <cell r="F48">
            <v>44448</v>
          </cell>
          <cell r="I48">
            <v>3</v>
          </cell>
          <cell r="J48">
            <v>44544</v>
          </cell>
          <cell r="M48">
            <v>3</v>
          </cell>
          <cell r="N48">
            <v>44250</v>
          </cell>
        </row>
        <row r="49">
          <cell r="E49">
            <v>4</v>
          </cell>
          <cell r="F49">
            <v>44449</v>
          </cell>
          <cell r="I49">
            <v>4</v>
          </cell>
          <cell r="J49">
            <v>44545</v>
          </cell>
          <cell r="M49">
            <v>4</v>
          </cell>
          <cell r="N49">
            <v>44250</v>
          </cell>
        </row>
        <row r="50">
          <cell r="E50">
            <v>5</v>
          </cell>
          <cell r="F50">
            <v>44452</v>
          </cell>
          <cell r="I50">
            <v>5</v>
          </cell>
          <cell r="J50">
            <v>44546</v>
          </cell>
          <cell r="M50">
            <v>5</v>
          </cell>
          <cell r="N50">
            <v>44251</v>
          </cell>
        </row>
        <row r="51">
          <cell r="E51">
            <v>6</v>
          </cell>
          <cell r="F51">
            <v>44453</v>
          </cell>
          <cell r="I51">
            <v>6</v>
          </cell>
          <cell r="J51">
            <v>44547</v>
          </cell>
          <cell r="M51">
            <v>6</v>
          </cell>
          <cell r="N51">
            <v>44251</v>
          </cell>
        </row>
        <row r="52">
          <cell r="E52">
            <v>7</v>
          </cell>
          <cell r="F52">
            <v>44454</v>
          </cell>
          <cell r="I52">
            <v>7</v>
          </cell>
          <cell r="J52">
            <v>44550</v>
          </cell>
          <cell r="M52">
            <v>7</v>
          </cell>
          <cell r="N52">
            <v>44252</v>
          </cell>
        </row>
        <row r="53">
          <cell r="E53">
            <v>8</v>
          </cell>
          <cell r="F53">
            <v>44455</v>
          </cell>
          <cell r="I53">
            <v>8</v>
          </cell>
          <cell r="J53">
            <v>44551</v>
          </cell>
          <cell r="M53">
            <v>8</v>
          </cell>
          <cell r="N53">
            <v>44252</v>
          </cell>
        </row>
        <row r="54">
          <cell r="E54">
            <v>9</v>
          </cell>
          <cell r="F54">
            <v>44456</v>
          </cell>
          <cell r="I54">
            <v>9</v>
          </cell>
          <cell r="J54">
            <v>44552</v>
          </cell>
          <cell r="M54">
            <v>9</v>
          </cell>
          <cell r="N54">
            <v>44253</v>
          </cell>
        </row>
        <row r="55">
          <cell r="E55">
            <v>0</v>
          </cell>
          <cell r="F55">
            <v>44459</v>
          </cell>
          <cell r="I55">
            <v>0</v>
          </cell>
          <cell r="J55">
            <v>44553</v>
          </cell>
          <cell r="M55">
            <v>0</v>
          </cell>
          <cell r="N55">
            <v>44253</v>
          </cell>
        </row>
        <row r="59">
          <cell r="E59" t="str">
            <v>01</v>
          </cell>
          <cell r="F59">
            <v>44298</v>
          </cell>
          <cell r="J59">
            <v>1</v>
          </cell>
          <cell r="K59">
            <v>44198</v>
          </cell>
          <cell r="L59">
            <v>44204</v>
          </cell>
          <cell r="M59">
            <v>44209</v>
          </cell>
        </row>
        <row r="60">
          <cell r="E60" t="str">
            <v>02</v>
          </cell>
          <cell r="F60">
            <v>44298</v>
          </cell>
          <cell r="J60">
            <v>2</v>
          </cell>
          <cell r="K60">
            <v>44205</v>
          </cell>
          <cell r="L60">
            <v>44211</v>
          </cell>
          <cell r="M60">
            <v>44215</v>
          </cell>
        </row>
        <row r="61">
          <cell r="E61" t="str">
            <v>03</v>
          </cell>
          <cell r="F61">
            <v>44298</v>
          </cell>
          <cell r="J61">
            <v>3</v>
          </cell>
          <cell r="K61">
            <v>44212</v>
          </cell>
          <cell r="L61">
            <v>44218</v>
          </cell>
          <cell r="M61">
            <v>44222</v>
          </cell>
        </row>
        <row r="62">
          <cell r="E62" t="str">
            <v>04</v>
          </cell>
          <cell r="F62">
            <v>44298</v>
          </cell>
          <cell r="J62">
            <v>4</v>
          </cell>
          <cell r="K62">
            <v>44219</v>
          </cell>
          <cell r="L62">
            <v>44225</v>
          </cell>
          <cell r="M62">
            <v>44229</v>
          </cell>
        </row>
        <row r="63">
          <cell r="E63" t="str">
            <v>05</v>
          </cell>
          <cell r="F63">
            <v>44298</v>
          </cell>
          <cell r="J63">
            <v>5</v>
          </cell>
          <cell r="K63">
            <v>44226</v>
          </cell>
          <cell r="L63">
            <v>44232</v>
          </cell>
          <cell r="M63">
            <v>44236</v>
          </cell>
        </row>
        <row r="64">
          <cell r="E64" t="str">
            <v>06</v>
          </cell>
          <cell r="F64">
            <v>44299</v>
          </cell>
          <cell r="J64">
            <v>6</v>
          </cell>
          <cell r="K64">
            <v>44233</v>
          </cell>
          <cell r="L64">
            <v>44239</v>
          </cell>
          <cell r="M64">
            <v>44243</v>
          </cell>
        </row>
        <row r="65">
          <cell r="E65" t="str">
            <v>07</v>
          </cell>
          <cell r="F65">
            <v>44299</v>
          </cell>
          <cell r="J65">
            <v>7</v>
          </cell>
          <cell r="K65">
            <v>44240</v>
          </cell>
          <cell r="L65">
            <v>44246</v>
          </cell>
          <cell r="M65">
            <v>44250</v>
          </cell>
        </row>
        <row r="66">
          <cell r="E66" t="str">
            <v>08</v>
          </cell>
          <cell r="F66">
            <v>44299</v>
          </cell>
          <cell r="J66">
            <v>8</v>
          </cell>
          <cell r="K66">
            <v>44247</v>
          </cell>
          <cell r="L66">
            <v>44253</v>
          </cell>
          <cell r="M66">
            <v>44257</v>
          </cell>
        </row>
        <row r="67">
          <cell r="E67" t="str">
            <v>09</v>
          </cell>
          <cell r="F67">
            <v>44299</v>
          </cell>
          <cell r="J67">
            <v>9</v>
          </cell>
          <cell r="K67">
            <v>44254</v>
          </cell>
          <cell r="L67">
            <v>44260</v>
          </cell>
          <cell r="M67">
            <v>44264</v>
          </cell>
        </row>
        <row r="68">
          <cell r="E68" t="str">
            <v>10</v>
          </cell>
          <cell r="F68">
            <v>44299</v>
          </cell>
          <cell r="J68">
            <v>10</v>
          </cell>
          <cell r="K68">
            <v>44261</v>
          </cell>
          <cell r="L68">
            <v>44267</v>
          </cell>
          <cell r="M68">
            <v>44271</v>
          </cell>
        </row>
        <row r="69">
          <cell r="E69" t="str">
            <v>11</v>
          </cell>
          <cell r="F69">
            <v>44300</v>
          </cell>
          <cell r="J69">
            <v>11</v>
          </cell>
          <cell r="K69">
            <v>44268</v>
          </cell>
          <cell r="L69">
            <v>44274</v>
          </cell>
          <cell r="M69">
            <v>44279</v>
          </cell>
        </row>
        <row r="70">
          <cell r="E70" t="str">
            <v>12</v>
          </cell>
          <cell r="F70">
            <v>44300</v>
          </cell>
          <cell r="J70">
            <v>12</v>
          </cell>
          <cell r="K70">
            <v>44275</v>
          </cell>
          <cell r="L70">
            <v>44281</v>
          </cell>
          <cell r="M70">
            <v>44285</v>
          </cell>
        </row>
        <row r="71">
          <cell r="E71" t="str">
            <v>13</v>
          </cell>
          <cell r="F71">
            <v>44300</v>
          </cell>
          <cell r="J71">
            <v>13</v>
          </cell>
          <cell r="K71">
            <v>44282</v>
          </cell>
          <cell r="L71">
            <v>44288</v>
          </cell>
          <cell r="M71">
            <v>44292</v>
          </cell>
        </row>
        <row r="72">
          <cell r="E72" t="str">
            <v>14</v>
          </cell>
          <cell r="F72">
            <v>44300</v>
          </cell>
          <cell r="J72">
            <v>14</v>
          </cell>
          <cell r="K72">
            <v>44289</v>
          </cell>
          <cell r="L72">
            <v>44295</v>
          </cell>
          <cell r="M72">
            <v>44299</v>
          </cell>
        </row>
        <row r="73">
          <cell r="E73" t="str">
            <v>15</v>
          </cell>
          <cell r="F73">
            <v>44300</v>
          </cell>
          <cell r="J73">
            <v>15</v>
          </cell>
          <cell r="K73">
            <v>44296</v>
          </cell>
          <cell r="L73">
            <v>44302</v>
          </cell>
          <cell r="M73">
            <v>44306</v>
          </cell>
        </row>
        <row r="74">
          <cell r="E74" t="str">
            <v>16</v>
          </cell>
          <cell r="F74">
            <v>44301</v>
          </cell>
          <cell r="J74">
            <v>16</v>
          </cell>
          <cell r="K74">
            <v>44303</v>
          </cell>
          <cell r="L74">
            <v>44309</v>
          </cell>
          <cell r="M74">
            <v>44313</v>
          </cell>
        </row>
        <row r="75">
          <cell r="E75" t="str">
            <v>17</v>
          </cell>
          <cell r="F75">
            <v>44301</v>
          </cell>
          <cell r="J75">
            <v>17</v>
          </cell>
          <cell r="K75">
            <v>44310</v>
          </cell>
          <cell r="L75">
            <v>44316</v>
          </cell>
          <cell r="M75">
            <v>44320</v>
          </cell>
        </row>
        <row r="76">
          <cell r="E76" t="str">
            <v>18</v>
          </cell>
          <cell r="F76">
            <v>44301</v>
          </cell>
          <cell r="J76">
            <v>18</v>
          </cell>
          <cell r="K76">
            <v>44317</v>
          </cell>
          <cell r="L76">
            <v>44323</v>
          </cell>
          <cell r="M76">
            <v>44327</v>
          </cell>
        </row>
        <row r="77">
          <cell r="E77" t="str">
            <v>19</v>
          </cell>
          <cell r="F77">
            <v>44301</v>
          </cell>
          <cell r="J77">
            <v>19</v>
          </cell>
          <cell r="K77">
            <v>44324</v>
          </cell>
          <cell r="L77">
            <v>44330</v>
          </cell>
          <cell r="M77">
            <v>44335</v>
          </cell>
        </row>
        <row r="78">
          <cell r="E78" t="str">
            <v>20</v>
          </cell>
          <cell r="F78">
            <v>44301</v>
          </cell>
          <cell r="J78">
            <v>20</v>
          </cell>
          <cell r="K78">
            <v>44331</v>
          </cell>
          <cell r="L78">
            <v>44337</v>
          </cell>
          <cell r="M78">
            <v>44341</v>
          </cell>
        </row>
        <row r="79">
          <cell r="E79" t="str">
            <v>21</v>
          </cell>
          <cell r="F79">
            <v>44302</v>
          </cell>
          <cell r="J79">
            <v>21</v>
          </cell>
          <cell r="K79">
            <v>44338</v>
          </cell>
          <cell r="L79">
            <v>44344</v>
          </cell>
          <cell r="M79">
            <v>44348</v>
          </cell>
        </row>
        <row r="80">
          <cell r="E80" t="str">
            <v>22</v>
          </cell>
          <cell r="F80">
            <v>44302</v>
          </cell>
          <cell r="J80">
            <v>22</v>
          </cell>
          <cell r="K80">
            <v>44345</v>
          </cell>
          <cell r="L80">
            <v>44351</v>
          </cell>
          <cell r="M80">
            <v>44356</v>
          </cell>
        </row>
        <row r="81">
          <cell r="E81" t="str">
            <v>23</v>
          </cell>
          <cell r="F81">
            <v>44302</v>
          </cell>
          <cell r="J81">
            <v>23</v>
          </cell>
          <cell r="K81">
            <v>44352</v>
          </cell>
          <cell r="L81">
            <v>44358</v>
          </cell>
          <cell r="M81">
            <v>44363</v>
          </cell>
        </row>
        <row r="82">
          <cell r="E82" t="str">
            <v>24</v>
          </cell>
          <cell r="F82">
            <v>44302</v>
          </cell>
          <cell r="J82">
            <v>24</v>
          </cell>
          <cell r="K82">
            <v>44359</v>
          </cell>
          <cell r="L82">
            <v>44365</v>
          </cell>
          <cell r="M82">
            <v>44369</v>
          </cell>
        </row>
        <row r="83">
          <cell r="E83" t="str">
            <v>25</v>
          </cell>
          <cell r="F83">
            <v>44302</v>
          </cell>
          <cell r="J83">
            <v>25</v>
          </cell>
          <cell r="K83">
            <v>44366</v>
          </cell>
          <cell r="L83">
            <v>44372</v>
          </cell>
          <cell r="M83">
            <v>44376</v>
          </cell>
        </row>
        <row r="84">
          <cell r="E84" t="str">
            <v>26</v>
          </cell>
          <cell r="F84">
            <v>44305</v>
          </cell>
          <cell r="J84">
            <v>26</v>
          </cell>
          <cell r="K84">
            <v>44373</v>
          </cell>
          <cell r="L84">
            <v>44379</v>
          </cell>
          <cell r="M84">
            <v>44384</v>
          </cell>
        </row>
        <row r="85">
          <cell r="E85" t="str">
            <v>27</v>
          </cell>
          <cell r="F85">
            <v>44305</v>
          </cell>
          <cell r="J85">
            <v>27</v>
          </cell>
          <cell r="K85">
            <v>44380</v>
          </cell>
          <cell r="L85">
            <v>44386</v>
          </cell>
          <cell r="M85">
            <v>44390</v>
          </cell>
        </row>
        <row r="86">
          <cell r="E86" t="str">
            <v>28</v>
          </cell>
          <cell r="F86">
            <v>44305</v>
          </cell>
          <cell r="J86">
            <v>28</v>
          </cell>
          <cell r="K86">
            <v>44387</v>
          </cell>
          <cell r="L86">
            <v>44393</v>
          </cell>
          <cell r="M86">
            <v>44399</v>
          </cell>
        </row>
        <row r="87">
          <cell r="E87" t="str">
            <v>29</v>
          </cell>
          <cell r="F87">
            <v>44305</v>
          </cell>
          <cell r="J87">
            <v>29</v>
          </cell>
          <cell r="K87">
            <v>44394</v>
          </cell>
          <cell r="L87">
            <v>44400</v>
          </cell>
          <cell r="M87">
            <v>44404</v>
          </cell>
        </row>
        <row r="88">
          <cell r="E88" t="str">
            <v>30</v>
          </cell>
          <cell r="F88">
            <v>44305</v>
          </cell>
          <cell r="J88">
            <v>30</v>
          </cell>
          <cell r="K88">
            <v>44401</v>
          </cell>
          <cell r="L88">
            <v>44407</v>
          </cell>
          <cell r="M88">
            <v>44411</v>
          </cell>
        </row>
        <row r="89">
          <cell r="E89" t="str">
            <v>31</v>
          </cell>
          <cell r="F89">
            <v>44306</v>
          </cell>
          <cell r="J89">
            <v>31</v>
          </cell>
          <cell r="K89">
            <v>44408</v>
          </cell>
          <cell r="L89">
            <v>44414</v>
          </cell>
          <cell r="M89">
            <v>44418</v>
          </cell>
        </row>
        <row r="90">
          <cell r="E90" t="str">
            <v>32</v>
          </cell>
          <cell r="F90">
            <v>44306</v>
          </cell>
          <cell r="J90">
            <v>32</v>
          </cell>
          <cell r="K90">
            <v>44415</v>
          </cell>
          <cell r="L90">
            <v>44421</v>
          </cell>
          <cell r="M90">
            <v>44426</v>
          </cell>
        </row>
        <row r="91">
          <cell r="E91" t="str">
            <v>33</v>
          </cell>
          <cell r="F91">
            <v>44306</v>
          </cell>
          <cell r="J91">
            <v>33</v>
          </cell>
          <cell r="K91">
            <v>44422</v>
          </cell>
          <cell r="L91">
            <v>44428</v>
          </cell>
          <cell r="M91">
            <v>44432</v>
          </cell>
        </row>
        <row r="92">
          <cell r="E92" t="str">
            <v>34</v>
          </cell>
          <cell r="F92">
            <v>44306</v>
          </cell>
          <cell r="J92">
            <v>34</v>
          </cell>
          <cell r="K92">
            <v>44429</v>
          </cell>
          <cell r="L92">
            <v>44435</v>
          </cell>
          <cell r="M92">
            <v>44439</v>
          </cell>
        </row>
        <row r="93">
          <cell r="E93" t="str">
            <v>35</v>
          </cell>
          <cell r="F93">
            <v>44306</v>
          </cell>
          <cell r="J93">
            <v>35</v>
          </cell>
          <cell r="K93">
            <v>44436</v>
          </cell>
          <cell r="L93">
            <v>44442</v>
          </cell>
          <cell r="M93">
            <v>44446</v>
          </cell>
        </row>
        <row r="94">
          <cell r="E94" t="str">
            <v>36</v>
          </cell>
          <cell r="F94">
            <v>44307</v>
          </cell>
          <cell r="J94">
            <v>36</v>
          </cell>
          <cell r="K94">
            <v>44443</v>
          </cell>
          <cell r="L94">
            <v>44449</v>
          </cell>
          <cell r="M94">
            <v>44453</v>
          </cell>
        </row>
        <row r="95">
          <cell r="E95" t="str">
            <v>37</v>
          </cell>
          <cell r="F95">
            <v>44307</v>
          </cell>
          <cell r="J95">
            <v>37</v>
          </cell>
          <cell r="K95">
            <v>44450</v>
          </cell>
          <cell r="L95">
            <v>44456</v>
          </cell>
          <cell r="M95">
            <v>44460</v>
          </cell>
        </row>
        <row r="96">
          <cell r="E96" t="str">
            <v>38</v>
          </cell>
          <cell r="F96">
            <v>44307</v>
          </cell>
          <cell r="J96">
            <v>38</v>
          </cell>
          <cell r="K96">
            <v>44457</v>
          </cell>
          <cell r="L96">
            <v>44463</v>
          </cell>
          <cell r="M96">
            <v>44467</v>
          </cell>
        </row>
        <row r="97">
          <cell r="E97" t="str">
            <v>39</v>
          </cell>
          <cell r="F97">
            <v>44307</v>
          </cell>
          <cell r="J97">
            <v>39</v>
          </cell>
          <cell r="K97">
            <v>44464</v>
          </cell>
          <cell r="L97">
            <v>44470</v>
          </cell>
          <cell r="M97">
            <v>44474</v>
          </cell>
        </row>
        <row r="98">
          <cell r="E98" t="str">
            <v>40</v>
          </cell>
          <cell r="F98">
            <v>44307</v>
          </cell>
          <cell r="J98">
            <v>40</v>
          </cell>
          <cell r="K98">
            <v>44471</v>
          </cell>
          <cell r="L98">
            <v>44477</v>
          </cell>
          <cell r="M98">
            <v>44481</v>
          </cell>
        </row>
        <row r="99">
          <cell r="E99" t="str">
            <v>41</v>
          </cell>
          <cell r="F99">
            <v>44308</v>
          </cell>
          <cell r="J99">
            <v>41</v>
          </cell>
          <cell r="K99">
            <v>44478</v>
          </cell>
          <cell r="L99">
            <v>44484</v>
          </cell>
          <cell r="M99">
            <v>44488</v>
          </cell>
        </row>
        <row r="100">
          <cell r="E100" t="str">
            <v>42</v>
          </cell>
          <cell r="F100">
            <v>44308</v>
          </cell>
          <cell r="J100">
            <v>42</v>
          </cell>
          <cell r="K100">
            <v>44485</v>
          </cell>
          <cell r="L100">
            <v>44491</v>
          </cell>
          <cell r="M100">
            <v>44495</v>
          </cell>
        </row>
        <row r="101">
          <cell r="E101" t="str">
            <v>43</v>
          </cell>
          <cell r="F101">
            <v>44308</v>
          </cell>
          <cell r="J101">
            <v>43</v>
          </cell>
          <cell r="K101">
            <v>44492</v>
          </cell>
          <cell r="L101">
            <v>44498</v>
          </cell>
          <cell r="M101">
            <v>44503</v>
          </cell>
        </row>
        <row r="102">
          <cell r="E102" t="str">
            <v>44</v>
          </cell>
          <cell r="F102">
            <v>44308</v>
          </cell>
          <cell r="J102">
            <v>44</v>
          </cell>
          <cell r="K102">
            <v>44499</v>
          </cell>
          <cell r="L102">
            <v>44505</v>
          </cell>
          <cell r="M102">
            <v>44509</v>
          </cell>
        </row>
        <row r="103">
          <cell r="E103" t="str">
            <v>45</v>
          </cell>
          <cell r="F103">
            <v>44308</v>
          </cell>
          <cell r="J103">
            <v>45</v>
          </cell>
          <cell r="K103">
            <v>44506</v>
          </cell>
          <cell r="L103">
            <v>44512</v>
          </cell>
          <cell r="M103">
            <v>44517</v>
          </cell>
        </row>
        <row r="104">
          <cell r="E104" t="str">
            <v>46</v>
          </cell>
          <cell r="F104">
            <v>44309</v>
          </cell>
          <cell r="J104">
            <v>46</v>
          </cell>
          <cell r="K104">
            <v>44513</v>
          </cell>
          <cell r="L104">
            <v>44519</v>
          </cell>
          <cell r="M104">
            <v>44523</v>
          </cell>
        </row>
        <row r="105">
          <cell r="E105" t="str">
            <v>47</v>
          </cell>
          <cell r="F105">
            <v>44309</v>
          </cell>
          <cell r="J105">
            <v>47</v>
          </cell>
          <cell r="K105">
            <v>44520</v>
          </cell>
          <cell r="L105">
            <v>44526</v>
          </cell>
          <cell r="M105">
            <v>44530</v>
          </cell>
        </row>
        <row r="106">
          <cell r="E106" t="str">
            <v>48</v>
          </cell>
          <cell r="F106">
            <v>44309</v>
          </cell>
          <cell r="J106">
            <v>48</v>
          </cell>
          <cell r="K106">
            <v>44527</v>
          </cell>
          <cell r="L106">
            <v>44533</v>
          </cell>
          <cell r="M106">
            <v>44537</v>
          </cell>
        </row>
        <row r="107">
          <cell r="E107" t="str">
            <v>49</v>
          </cell>
          <cell r="F107">
            <v>44309</v>
          </cell>
          <cell r="J107">
            <v>49</v>
          </cell>
          <cell r="K107">
            <v>44534</v>
          </cell>
          <cell r="L107">
            <v>44540</v>
          </cell>
          <cell r="M107">
            <v>44544</v>
          </cell>
        </row>
        <row r="108">
          <cell r="E108" t="str">
            <v>50</v>
          </cell>
          <cell r="F108">
            <v>44309</v>
          </cell>
          <cell r="J108">
            <v>50</v>
          </cell>
          <cell r="K108">
            <v>44541</v>
          </cell>
          <cell r="L108">
            <v>44547</v>
          </cell>
          <cell r="M108">
            <v>44551</v>
          </cell>
        </row>
        <row r="109">
          <cell r="E109" t="str">
            <v>51</v>
          </cell>
          <cell r="F109">
            <v>44312</v>
          </cell>
          <cell r="J109">
            <v>51</v>
          </cell>
          <cell r="K109">
            <v>44548</v>
          </cell>
          <cell r="L109">
            <v>44554</v>
          </cell>
          <cell r="M109">
            <v>44558</v>
          </cell>
        </row>
        <row r="110">
          <cell r="E110" t="str">
            <v>52</v>
          </cell>
          <cell r="F110">
            <v>44312</v>
          </cell>
          <cell r="J110">
            <v>52</v>
          </cell>
          <cell r="K110">
            <v>44555</v>
          </cell>
          <cell r="L110">
            <v>44561</v>
          </cell>
          <cell r="M110">
            <v>44565</v>
          </cell>
        </row>
        <row r="111">
          <cell r="E111" t="str">
            <v>53</v>
          </cell>
          <cell r="F111">
            <v>44312</v>
          </cell>
        </row>
        <row r="112">
          <cell r="E112" t="str">
            <v>54</v>
          </cell>
          <cell r="F112">
            <v>44312</v>
          </cell>
        </row>
        <row r="113">
          <cell r="E113" t="str">
            <v>55</v>
          </cell>
          <cell r="F113">
            <v>44312</v>
          </cell>
        </row>
        <row r="114">
          <cell r="E114" t="str">
            <v>56</v>
          </cell>
          <cell r="F114">
            <v>44313</v>
          </cell>
        </row>
        <row r="115">
          <cell r="E115" t="str">
            <v>57</v>
          </cell>
          <cell r="F115">
            <v>44313</v>
          </cell>
        </row>
        <row r="116">
          <cell r="E116" t="str">
            <v>58</v>
          </cell>
          <cell r="F116">
            <v>44313</v>
          </cell>
        </row>
        <row r="117">
          <cell r="E117" t="str">
            <v>59</v>
          </cell>
          <cell r="F117">
            <v>44313</v>
          </cell>
        </row>
        <row r="118">
          <cell r="E118" t="str">
            <v>60</v>
          </cell>
          <cell r="F118">
            <v>44313</v>
          </cell>
        </row>
        <row r="119">
          <cell r="E119" t="str">
            <v>61</v>
          </cell>
          <cell r="F119">
            <v>44314</v>
          </cell>
        </row>
        <row r="120">
          <cell r="E120" t="str">
            <v>62</v>
          </cell>
          <cell r="F120">
            <v>44314</v>
          </cell>
        </row>
        <row r="121">
          <cell r="E121" t="str">
            <v>63</v>
          </cell>
          <cell r="F121">
            <v>44314</v>
          </cell>
        </row>
        <row r="122">
          <cell r="E122" t="str">
            <v>64</v>
          </cell>
          <cell r="F122">
            <v>44314</v>
          </cell>
        </row>
        <row r="123">
          <cell r="E123" t="str">
            <v>65</v>
          </cell>
          <cell r="F123">
            <v>44314</v>
          </cell>
        </row>
        <row r="124">
          <cell r="E124" t="str">
            <v>66</v>
          </cell>
          <cell r="F124">
            <v>44315</v>
          </cell>
        </row>
        <row r="125">
          <cell r="E125" t="str">
            <v>67</v>
          </cell>
          <cell r="F125">
            <v>44315</v>
          </cell>
        </row>
        <row r="126">
          <cell r="E126" t="str">
            <v>68</v>
          </cell>
          <cell r="F126">
            <v>44315</v>
          </cell>
        </row>
        <row r="127">
          <cell r="E127" t="str">
            <v>69</v>
          </cell>
          <cell r="F127">
            <v>44315</v>
          </cell>
        </row>
        <row r="128">
          <cell r="E128" t="str">
            <v>70</v>
          </cell>
          <cell r="F128">
            <v>44315</v>
          </cell>
        </row>
        <row r="129">
          <cell r="E129" t="str">
            <v>71</v>
          </cell>
          <cell r="F129">
            <v>44316</v>
          </cell>
        </row>
        <row r="130">
          <cell r="E130" t="str">
            <v>72</v>
          </cell>
          <cell r="F130">
            <v>44316</v>
          </cell>
        </row>
        <row r="131">
          <cell r="E131" t="str">
            <v>73</v>
          </cell>
          <cell r="F131">
            <v>44316</v>
          </cell>
        </row>
        <row r="132">
          <cell r="E132" t="str">
            <v>74</v>
          </cell>
          <cell r="F132">
            <v>44316</v>
          </cell>
        </row>
        <row r="133">
          <cell r="E133" t="str">
            <v>75</v>
          </cell>
          <cell r="F133">
            <v>44316</v>
          </cell>
        </row>
        <row r="134">
          <cell r="E134" t="str">
            <v>76</v>
          </cell>
          <cell r="F134">
            <v>44319</v>
          </cell>
        </row>
        <row r="135">
          <cell r="E135" t="str">
            <v>77</v>
          </cell>
          <cell r="F135">
            <v>44319</v>
          </cell>
        </row>
        <row r="136">
          <cell r="E136" t="str">
            <v>78</v>
          </cell>
          <cell r="F136">
            <v>44319</v>
          </cell>
        </row>
        <row r="137">
          <cell r="E137" t="str">
            <v>79</v>
          </cell>
          <cell r="F137">
            <v>44319</v>
          </cell>
        </row>
        <row r="138">
          <cell r="E138" t="str">
            <v>80</v>
          </cell>
          <cell r="F138">
            <v>44319</v>
          </cell>
        </row>
        <row r="139">
          <cell r="E139" t="str">
            <v>81</v>
          </cell>
          <cell r="F139">
            <v>44320</v>
          </cell>
        </row>
        <row r="140">
          <cell r="E140" t="str">
            <v>82</v>
          </cell>
          <cell r="F140">
            <v>44320</v>
          </cell>
        </row>
        <row r="141">
          <cell r="E141" t="str">
            <v>83</v>
          </cell>
          <cell r="F141">
            <v>44320</v>
          </cell>
        </row>
        <row r="142">
          <cell r="E142" t="str">
            <v>84</v>
          </cell>
          <cell r="F142">
            <v>44320</v>
          </cell>
        </row>
        <row r="143">
          <cell r="E143" t="str">
            <v>85</v>
          </cell>
          <cell r="F143">
            <v>44320</v>
          </cell>
        </row>
        <row r="144">
          <cell r="E144" t="str">
            <v>86</v>
          </cell>
          <cell r="F144">
            <v>44321</v>
          </cell>
        </row>
        <row r="145">
          <cell r="E145" t="str">
            <v>87</v>
          </cell>
          <cell r="F145">
            <v>44321</v>
          </cell>
        </row>
        <row r="146">
          <cell r="E146" t="str">
            <v>88</v>
          </cell>
          <cell r="F146">
            <v>44321</v>
          </cell>
        </row>
        <row r="147">
          <cell r="E147" t="str">
            <v>89</v>
          </cell>
          <cell r="F147">
            <v>44321</v>
          </cell>
        </row>
        <row r="148">
          <cell r="E148" t="str">
            <v>90</v>
          </cell>
          <cell r="F148">
            <v>44321</v>
          </cell>
        </row>
        <row r="149">
          <cell r="E149" t="str">
            <v>91</v>
          </cell>
          <cell r="F149">
            <v>44322</v>
          </cell>
        </row>
        <row r="150">
          <cell r="E150" t="str">
            <v>92</v>
          </cell>
          <cell r="F150">
            <v>44322</v>
          </cell>
        </row>
        <row r="151">
          <cell r="E151" t="str">
            <v>93</v>
          </cell>
          <cell r="F151">
            <v>44322</v>
          </cell>
        </row>
        <row r="152">
          <cell r="E152" t="str">
            <v>94</v>
          </cell>
          <cell r="F152">
            <v>44322</v>
          </cell>
        </row>
        <row r="153">
          <cell r="E153" t="str">
            <v>95</v>
          </cell>
          <cell r="F153">
            <v>44322</v>
          </cell>
        </row>
        <row r="154">
          <cell r="E154" t="str">
            <v>96</v>
          </cell>
          <cell r="F154">
            <v>44323</v>
          </cell>
        </row>
        <row r="155">
          <cell r="E155" t="str">
            <v>97</v>
          </cell>
          <cell r="F155">
            <v>44323</v>
          </cell>
        </row>
        <row r="156">
          <cell r="E156" t="str">
            <v>98</v>
          </cell>
          <cell r="F156">
            <v>44323</v>
          </cell>
        </row>
        <row r="157">
          <cell r="E157" t="str">
            <v>99</v>
          </cell>
          <cell r="F157">
            <v>44323</v>
          </cell>
        </row>
        <row r="158">
          <cell r="E158" t="str">
            <v>00</v>
          </cell>
          <cell r="F158">
            <v>44323</v>
          </cell>
        </row>
        <row r="162">
          <cell r="E162" t="str">
            <v>01</v>
          </cell>
          <cell r="F162">
            <v>44418</v>
          </cell>
          <cell r="J162" t="str">
            <v>01</v>
          </cell>
          <cell r="K162">
            <v>44341</v>
          </cell>
          <cell r="N162">
            <v>1</v>
          </cell>
          <cell r="O162">
            <v>44313</v>
          </cell>
        </row>
        <row r="163">
          <cell r="E163" t="str">
            <v>02</v>
          </cell>
          <cell r="F163">
            <v>44418</v>
          </cell>
          <cell r="J163" t="str">
            <v>02</v>
          </cell>
          <cell r="K163">
            <v>44341</v>
          </cell>
          <cell r="N163">
            <v>2</v>
          </cell>
          <cell r="O163">
            <v>44314</v>
          </cell>
        </row>
        <row r="164">
          <cell r="E164" t="str">
            <v>03</v>
          </cell>
          <cell r="F164">
            <v>44419</v>
          </cell>
          <cell r="J164" t="str">
            <v>03</v>
          </cell>
          <cell r="K164">
            <v>44341</v>
          </cell>
          <cell r="N164">
            <v>3</v>
          </cell>
          <cell r="O164">
            <v>44315</v>
          </cell>
        </row>
        <row r="165">
          <cell r="E165" t="str">
            <v>04</v>
          </cell>
          <cell r="F165">
            <v>44419</v>
          </cell>
          <cell r="J165" t="str">
            <v>04</v>
          </cell>
          <cell r="K165">
            <v>44341</v>
          </cell>
          <cell r="N165">
            <v>4</v>
          </cell>
          <cell r="O165">
            <v>44316</v>
          </cell>
        </row>
        <row r="166">
          <cell r="E166" t="str">
            <v>05</v>
          </cell>
          <cell r="F166">
            <v>44420</v>
          </cell>
          <cell r="J166" t="str">
            <v>05</v>
          </cell>
          <cell r="K166">
            <v>44341</v>
          </cell>
          <cell r="N166">
            <v>5</v>
          </cell>
          <cell r="O166">
            <v>44319</v>
          </cell>
        </row>
        <row r="167">
          <cell r="E167" t="str">
            <v>06</v>
          </cell>
          <cell r="F167">
            <v>44420</v>
          </cell>
          <cell r="J167" t="str">
            <v>06</v>
          </cell>
          <cell r="K167">
            <v>44341</v>
          </cell>
          <cell r="N167">
            <v>6</v>
          </cell>
          <cell r="O167">
            <v>44320</v>
          </cell>
        </row>
        <row r="168">
          <cell r="E168" t="str">
            <v>07</v>
          </cell>
          <cell r="F168">
            <v>44421</v>
          </cell>
          <cell r="J168" t="str">
            <v>07</v>
          </cell>
          <cell r="K168">
            <v>44342</v>
          </cell>
          <cell r="N168">
            <v>7</v>
          </cell>
          <cell r="O168">
            <v>44321</v>
          </cell>
        </row>
        <row r="169">
          <cell r="E169" t="str">
            <v>08</v>
          </cell>
          <cell r="F169">
            <v>44421</v>
          </cell>
          <cell r="J169" t="str">
            <v>08</v>
          </cell>
          <cell r="K169">
            <v>44342</v>
          </cell>
          <cell r="N169">
            <v>8</v>
          </cell>
          <cell r="O169">
            <v>44322</v>
          </cell>
        </row>
        <row r="170">
          <cell r="E170" t="str">
            <v>09</v>
          </cell>
          <cell r="F170">
            <v>44425</v>
          </cell>
          <cell r="J170" t="str">
            <v>09</v>
          </cell>
          <cell r="K170">
            <v>44342</v>
          </cell>
          <cell r="N170">
            <v>9</v>
          </cell>
          <cell r="O170">
            <v>44323</v>
          </cell>
        </row>
        <row r="171">
          <cell r="E171" t="str">
            <v>10</v>
          </cell>
          <cell r="F171">
            <v>44425</v>
          </cell>
          <cell r="J171" t="str">
            <v>10</v>
          </cell>
          <cell r="K171">
            <v>44342</v>
          </cell>
          <cell r="N171">
            <v>0</v>
          </cell>
          <cell r="O171">
            <v>44326</v>
          </cell>
        </row>
        <row r="172">
          <cell r="E172" t="str">
            <v>11</v>
          </cell>
          <cell r="F172">
            <v>44426</v>
          </cell>
          <cell r="J172" t="str">
            <v>11</v>
          </cell>
          <cell r="K172">
            <v>44342</v>
          </cell>
        </row>
        <row r="173">
          <cell r="E173" t="str">
            <v>12</v>
          </cell>
          <cell r="F173">
            <v>44426</v>
          </cell>
          <cell r="J173" t="str">
            <v>12</v>
          </cell>
          <cell r="K173">
            <v>44342</v>
          </cell>
        </row>
        <row r="174">
          <cell r="E174" t="str">
            <v>13</v>
          </cell>
          <cell r="F174">
            <v>44427</v>
          </cell>
          <cell r="J174" t="str">
            <v>13</v>
          </cell>
          <cell r="K174">
            <v>44343</v>
          </cell>
        </row>
        <row r="175">
          <cell r="E175" t="str">
            <v>14</v>
          </cell>
          <cell r="F175">
            <v>44427</v>
          </cell>
          <cell r="J175" t="str">
            <v>14</v>
          </cell>
          <cell r="K175">
            <v>44343</v>
          </cell>
        </row>
        <row r="176">
          <cell r="E176" t="str">
            <v>15</v>
          </cell>
          <cell r="F176">
            <v>44428</v>
          </cell>
          <cell r="J176" t="str">
            <v>15</v>
          </cell>
          <cell r="K176">
            <v>44343</v>
          </cell>
        </row>
        <row r="177">
          <cell r="E177" t="str">
            <v>16</v>
          </cell>
          <cell r="F177">
            <v>44428</v>
          </cell>
          <cell r="J177" t="str">
            <v>16</v>
          </cell>
          <cell r="K177">
            <v>44343</v>
          </cell>
        </row>
        <row r="178">
          <cell r="E178" t="str">
            <v>17</v>
          </cell>
          <cell r="F178">
            <v>44431</v>
          </cell>
          <cell r="J178" t="str">
            <v>17</v>
          </cell>
          <cell r="K178">
            <v>44343</v>
          </cell>
        </row>
        <row r="179">
          <cell r="E179" t="str">
            <v>18</v>
          </cell>
          <cell r="F179">
            <v>44431</v>
          </cell>
          <cell r="J179" t="str">
            <v>18</v>
          </cell>
          <cell r="K179">
            <v>44343</v>
          </cell>
        </row>
        <row r="180">
          <cell r="E180" t="str">
            <v>19</v>
          </cell>
          <cell r="F180">
            <v>44432</v>
          </cell>
          <cell r="J180" t="str">
            <v>19</v>
          </cell>
          <cell r="K180">
            <v>44344</v>
          </cell>
        </row>
        <row r="181">
          <cell r="E181" t="str">
            <v>20</v>
          </cell>
          <cell r="F181">
            <v>44432</v>
          </cell>
          <cell r="J181" t="str">
            <v>20</v>
          </cell>
          <cell r="K181">
            <v>44344</v>
          </cell>
        </row>
        <row r="182">
          <cell r="E182" t="str">
            <v>21</v>
          </cell>
          <cell r="F182">
            <v>44433</v>
          </cell>
          <cell r="J182" t="str">
            <v>21</v>
          </cell>
          <cell r="K182">
            <v>44344</v>
          </cell>
        </row>
        <row r="183">
          <cell r="E183" t="str">
            <v>22</v>
          </cell>
          <cell r="F183">
            <v>44433</v>
          </cell>
          <cell r="J183" t="str">
            <v>22</v>
          </cell>
          <cell r="K183">
            <v>44344</v>
          </cell>
        </row>
        <row r="184">
          <cell r="E184" t="str">
            <v>23</v>
          </cell>
          <cell r="F184">
            <v>44434</v>
          </cell>
          <cell r="J184" t="str">
            <v>23</v>
          </cell>
          <cell r="K184">
            <v>44344</v>
          </cell>
        </row>
        <row r="185">
          <cell r="E185" t="str">
            <v>24</v>
          </cell>
          <cell r="F185">
            <v>44434</v>
          </cell>
          <cell r="J185" t="str">
            <v>24</v>
          </cell>
          <cell r="K185">
            <v>44344</v>
          </cell>
        </row>
        <row r="186">
          <cell r="E186" t="str">
            <v>25</v>
          </cell>
          <cell r="F186">
            <v>44435</v>
          </cell>
          <cell r="J186" t="str">
            <v>25</v>
          </cell>
          <cell r="K186">
            <v>44347</v>
          </cell>
        </row>
        <row r="187">
          <cell r="E187" t="str">
            <v>26</v>
          </cell>
          <cell r="F187">
            <v>44435</v>
          </cell>
          <cell r="J187" t="str">
            <v>26</v>
          </cell>
          <cell r="K187">
            <v>44347</v>
          </cell>
        </row>
        <row r="188">
          <cell r="E188" t="str">
            <v>27</v>
          </cell>
          <cell r="F188">
            <v>44438</v>
          </cell>
          <cell r="J188" t="str">
            <v>27</v>
          </cell>
          <cell r="K188">
            <v>44347</v>
          </cell>
        </row>
        <row r="189">
          <cell r="E189" t="str">
            <v>28</v>
          </cell>
          <cell r="F189">
            <v>44438</v>
          </cell>
          <cell r="J189" t="str">
            <v>28</v>
          </cell>
          <cell r="K189">
            <v>44347</v>
          </cell>
        </row>
        <row r="190">
          <cell r="E190" t="str">
            <v>29</v>
          </cell>
          <cell r="F190">
            <v>44439</v>
          </cell>
          <cell r="J190" t="str">
            <v>29</v>
          </cell>
          <cell r="K190">
            <v>44347</v>
          </cell>
        </row>
        <row r="191">
          <cell r="E191" t="str">
            <v>30</v>
          </cell>
          <cell r="F191">
            <v>44439</v>
          </cell>
          <cell r="J191" t="str">
            <v>30</v>
          </cell>
          <cell r="K191">
            <v>44347</v>
          </cell>
        </row>
        <row r="192">
          <cell r="E192" t="str">
            <v>31</v>
          </cell>
          <cell r="F192">
            <v>44440</v>
          </cell>
          <cell r="J192" t="str">
            <v>31</v>
          </cell>
          <cell r="K192">
            <v>44348</v>
          </cell>
        </row>
        <row r="193">
          <cell r="E193" t="str">
            <v>32</v>
          </cell>
          <cell r="F193">
            <v>44440</v>
          </cell>
          <cell r="J193" t="str">
            <v>32</v>
          </cell>
          <cell r="K193">
            <v>44348</v>
          </cell>
        </row>
        <row r="194">
          <cell r="E194" t="str">
            <v>33</v>
          </cell>
          <cell r="F194">
            <v>44441</v>
          </cell>
          <cell r="J194" t="str">
            <v>33</v>
          </cell>
          <cell r="K194">
            <v>44348</v>
          </cell>
        </row>
        <row r="195">
          <cell r="E195" t="str">
            <v>34</v>
          </cell>
          <cell r="F195">
            <v>44441</v>
          </cell>
          <cell r="J195" t="str">
            <v>34</v>
          </cell>
          <cell r="K195">
            <v>44348</v>
          </cell>
        </row>
        <row r="196">
          <cell r="E196" t="str">
            <v>35</v>
          </cell>
          <cell r="F196">
            <v>44442</v>
          </cell>
          <cell r="J196" t="str">
            <v>35</v>
          </cell>
          <cell r="K196">
            <v>44348</v>
          </cell>
        </row>
        <row r="197">
          <cell r="E197" t="str">
            <v>36</v>
          </cell>
          <cell r="F197">
            <v>44442</v>
          </cell>
          <cell r="J197" t="str">
            <v>36</v>
          </cell>
          <cell r="K197">
            <v>44348</v>
          </cell>
        </row>
        <row r="198">
          <cell r="E198" t="str">
            <v>37</v>
          </cell>
          <cell r="F198">
            <v>44445</v>
          </cell>
          <cell r="J198" t="str">
            <v>37</v>
          </cell>
          <cell r="K198">
            <v>44348</v>
          </cell>
        </row>
        <row r="199">
          <cell r="E199" t="str">
            <v>38</v>
          </cell>
          <cell r="F199">
            <v>44445</v>
          </cell>
          <cell r="J199" t="str">
            <v>38</v>
          </cell>
          <cell r="K199">
            <v>44349</v>
          </cell>
        </row>
        <row r="200">
          <cell r="E200" t="str">
            <v>39</v>
          </cell>
          <cell r="F200">
            <v>44446</v>
          </cell>
          <cell r="J200" t="str">
            <v>39</v>
          </cell>
          <cell r="K200">
            <v>44349</v>
          </cell>
        </row>
        <row r="201">
          <cell r="E201" t="str">
            <v>40</v>
          </cell>
          <cell r="F201">
            <v>44446</v>
          </cell>
          <cell r="J201" t="str">
            <v>40</v>
          </cell>
          <cell r="K201">
            <v>44349</v>
          </cell>
        </row>
        <row r="202">
          <cell r="E202" t="str">
            <v>41</v>
          </cell>
          <cell r="F202">
            <v>44447</v>
          </cell>
          <cell r="J202" t="str">
            <v>41</v>
          </cell>
          <cell r="K202">
            <v>44349</v>
          </cell>
        </row>
        <row r="203">
          <cell r="E203" t="str">
            <v>42</v>
          </cell>
          <cell r="F203">
            <v>44447</v>
          </cell>
          <cell r="J203" t="str">
            <v>42</v>
          </cell>
          <cell r="K203">
            <v>44349</v>
          </cell>
        </row>
        <row r="204">
          <cell r="E204" t="str">
            <v>43</v>
          </cell>
          <cell r="F204">
            <v>44448</v>
          </cell>
          <cell r="J204" t="str">
            <v>43</v>
          </cell>
          <cell r="K204">
            <v>44349</v>
          </cell>
        </row>
        <row r="205">
          <cell r="E205" t="str">
            <v>44</v>
          </cell>
          <cell r="F205">
            <v>44448</v>
          </cell>
          <cell r="J205" t="str">
            <v>44</v>
          </cell>
          <cell r="K205">
            <v>44349</v>
          </cell>
        </row>
        <row r="206">
          <cell r="E206" t="str">
            <v>45</v>
          </cell>
          <cell r="F206">
            <v>44449</v>
          </cell>
          <cell r="J206" t="str">
            <v>45</v>
          </cell>
          <cell r="K206">
            <v>44350</v>
          </cell>
        </row>
        <row r="207">
          <cell r="E207" t="str">
            <v>46</v>
          </cell>
          <cell r="F207">
            <v>44449</v>
          </cell>
          <cell r="J207" t="str">
            <v>46</v>
          </cell>
          <cell r="K207">
            <v>44350</v>
          </cell>
        </row>
        <row r="208">
          <cell r="E208" t="str">
            <v>47</v>
          </cell>
          <cell r="F208">
            <v>44452</v>
          </cell>
          <cell r="J208" t="str">
            <v>47</v>
          </cell>
          <cell r="K208">
            <v>44350</v>
          </cell>
        </row>
        <row r="209">
          <cell r="E209" t="str">
            <v>48</v>
          </cell>
          <cell r="F209">
            <v>44452</v>
          </cell>
          <cell r="J209" t="str">
            <v>48</v>
          </cell>
          <cell r="K209">
            <v>44350</v>
          </cell>
        </row>
        <row r="210">
          <cell r="E210" t="str">
            <v>49</v>
          </cell>
          <cell r="F210">
            <v>44453</v>
          </cell>
          <cell r="J210" t="str">
            <v>49</v>
          </cell>
          <cell r="K210">
            <v>44350</v>
          </cell>
        </row>
        <row r="211">
          <cell r="E211" t="str">
            <v>50</v>
          </cell>
          <cell r="F211">
            <v>44453</v>
          </cell>
          <cell r="J211" t="str">
            <v>50</v>
          </cell>
          <cell r="K211">
            <v>44350</v>
          </cell>
        </row>
        <row r="212">
          <cell r="E212" t="str">
            <v>51</v>
          </cell>
          <cell r="F212">
            <v>44454</v>
          </cell>
          <cell r="J212" t="str">
            <v>51</v>
          </cell>
          <cell r="K212">
            <v>44350</v>
          </cell>
        </row>
        <row r="213">
          <cell r="E213" t="str">
            <v>52</v>
          </cell>
          <cell r="F213">
            <v>44454</v>
          </cell>
          <cell r="J213" t="str">
            <v>52</v>
          </cell>
          <cell r="K213">
            <v>44351</v>
          </cell>
        </row>
        <row r="214">
          <cell r="E214" t="str">
            <v>53</v>
          </cell>
          <cell r="F214">
            <v>44455</v>
          </cell>
          <cell r="J214" t="str">
            <v>53</v>
          </cell>
          <cell r="K214">
            <v>44351</v>
          </cell>
        </row>
        <row r="215">
          <cell r="E215" t="str">
            <v>54</v>
          </cell>
          <cell r="F215">
            <v>44455</v>
          </cell>
          <cell r="J215" t="str">
            <v>54</v>
          </cell>
          <cell r="K215">
            <v>44351</v>
          </cell>
        </row>
        <row r="216">
          <cell r="E216" t="str">
            <v>55</v>
          </cell>
          <cell r="F216">
            <v>44456</v>
          </cell>
          <cell r="J216" t="str">
            <v>55</v>
          </cell>
          <cell r="K216">
            <v>44351</v>
          </cell>
        </row>
        <row r="217">
          <cell r="E217" t="str">
            <v>56</v>
          </cell>
          <cell r="F217">
            <v>44456</v>
          </cell>
          <cell r="J217" t="str">
            <v>56</v>
          </cell>
          <cell r="K217">
            <v>44351</v>
          </cell>
        </row>
        <row r="218">
          <cell r="E218" t="str">
            <v>57</v>
          </cell>
          <cell r="F218">
            <v>44459</v>
          </cell>
          <cell r="J218" t="str">
            <v>57</v>
          </cell>
          <cell r="K218">
            <v>44351</v>
          </cell>
        </row>
        <row r="219">
          <cell r="E219" t="str">
            <v>58</v>
          </cell>
          <cell r="F219">
            <v>44459</v>
          </cell>
          <cell r="J219" t="str">
            <v>58</v>
          </cell>
          <cell r="K219">
            <v>44351</v>
          </cell>
        </row>
        <row r="220">
          <cell r="E220" t="str">
            <v>59</v>
          </cell>
          <cell r="F220">
            <v>44460</v>
          </cell>
          <cell r="J220" t="str">
            <v>59</v>
          </cell>
          <cell r="K220">
            <v>44355</v>
          </cell>
        </row>
        <row r="221">
          <cell r="E221" t="str">
            <v>60</v>
          </cell>
          <cell r="F221">
            <v>44460</v>
          </cell>
          <cell r="J221" t="str">
            <v>60</v>
          </cell>
          <cell r="K221">
            <v>44355</v>
          </cell>
        </row>
        <row r="222">
          <cell r="E222" t="str">
            <v>61</v>
          </cell>
          <cell r="F222">
            <v>43730</v>
          </cell>
          <cell r="J222" t="str">
            <v>61</v>
          </cell>
          <cell r="K222">
            <v>44355</v>
          </cell>
        </row>
        <row r="223">
          <cell r="E223" t="str">
            <v>62</v>
          </cell>
          <cell r="F223">
            <v>44461</v>
          </cell>
          <cell r="J223" t="str">
            <v>62</v>
          </cell>
          <cell r="K223">
            <v>44355</v>
          </cell>
        </row>
        <row r="224">
          <cell r="E224" t="str">
            <v>63</v>
          </cell>
          <cell r="F224">
            <v>44462</v>
          </cell>
          <cell r="J224" t="str">
            <v>63</v>
          </cell>
          <cell r="K224">
            <v>44355</v>
          </cell>
        </row>
        <row r="225">
          <cell r="E225" t="str">
            <v>64</v>
          </cell>
          <cell r="F225">
            <v>44462</v>
          </cell>
          <cell r="J225" t="str">
            <v>64</v>
          </cell>
          <cell r="K225">
            <v>44355</v>
          </cell>
        </row>
        <row r="226">
          <cell r="E226" t="str">
            <v>65</v>
          </cell>
          <cell r="F226">
            <v>44463</v>
          </cell>
          <cell r="J226" t="str">
            <v>65</v>
          </cell>
          <cell r="K226">
            <v>44355</v>
          </cell>
        </row>
        <row r="227">
          <cell r="E227" t="str">
            <v>66</v>
          </cell>
          <cell r="F227">
            <v>44463</v>
          </cell>
          <cell r="J227" t="str">
            <v>66</v>
          </cell>
          <cell r="K227">
            <v>44356</v>
          </cell>
        </row>
        <row r="228">
          <cell r="E228" t="str">
            <v>67</v>
          </cell>
          <cell r="F228">
            <v>44466</v>
          </cell>
          <cell r="J228" t="str">
            <v>67</v>
          </cell>
          <cell r="K228">
            <v>44356</v>
          </cell>
        </row>
        <row r="229">
          <cell r="E229" t="str">
            <v>68</v>
          </cell>
          <cell r="F229">
            <v>44466</v>
          </cell>
          <cell r="J229" t="str">
            <v>68</v>
          </cell>
          <cell r="K229">
            <v>44356</v>
          </cell>
        </row>
        <row r="230">
          <cell r="E230" t="str">
            <v>69</v>
          </cell>
          <cell r="F230">
            <v>44467</v>
          </cell>
          <cell r="J230" t="str">
            <v>69</v>
          </cell>
          <cell r="K230">
            <v>44356</v>
          </cell>
        </row>
        <row r="231">
          <cell r="E231" t="str">
            <v>70</v>
          </cell>
          <cell r="F231">
            <v>44467</v>
          </cell>
          <cell r="J231" t="str">
            <v>70</v>
          </cell>
          <cell r="K231">
            <v>44356</v>
          </cell>
        </row>
        <row r="232">
          <cell r="E232" t="str">
            <v>71</v>
          </cell>
          <cell r="F232">
            <v>44468</v>
          </cell>
          <cell r="J232" t="str">
            <v>71</v>
          </cell>
          <cell r="K232">
            <v>44356</v>
          </cell>
        </row>
        <row r="233">
          <cell r="E233" t="str">
            <v>72</v>
          </cell>
          <cell r="F233">
            <v>44468</v>
          </cell>
          <cell r="J233" t="str">
            <v>72</v>
          </cell>
          <cell r="K233">
            <v>44356</v>
          </cell>
        </row>
        <row r="234">
          <cell r="E234" t="str">
            <v>73</v>
          </cell>
          <cell r="F234">
            <v>44469</v>
          </cell>
          <cell r="J234" t="str">
            <v>73</v>
          </cell>
          <cell r="K234">
            <v>44357</v>
          </cell>
        </row>
        <row r="235">
          <cell r="E235" t="str">
            <v>74</v>
          </cell>
          <cell r="F235">
            <v>44469</v>
          </cell>
          <cell r="J235" t="str">
            <v>74</v>
          </cell>
          <cell r="K235">
            <v>44357</v>
          </cell>
        </row>
        <row r="236">
          <cell r="E236" t="str">
            <v>75</v>
          </cell>
          <cell r="F236">
            <v>44470</v>
          </cell>
          <cell r="J236" t="str">
            <v>75</v>
          </cell>
          <cell r="K236">
            <v>44357</v>
          </cell>
        </row>
        <row r="237">
          <cell r="E237" t="str">
            <v>76</v>
          </cell>
          <cell r="F237">
            <v>44470</v>
          </cell>
          <cell r="J237" t="str">
            <v>76</v>
          </cell>
          <cell r="K237">
            <v>44357</v>
          </cell>
        </row>
        <row r="238">
          <cell r="E238" t="str">
            <v>77</v>
          </cell>
          <cell r="F238">
            <v>44473</v>
          </cell>
          <cell r="J238" t="str">
            <v>77</v>
          </cell>
          <cell r="K238">
            <v>44357</v>
          </cell>
        </row>
        <row r="239">
          <cell r="E239" t="str">
            <v>78</v>
          </cell>
          <cell r="F239">
            <v>44473</v>
          </cell>
          <cell r="J239" t="str">
            <v>78</v>
          </cell>
          <cell r="K239">
            <v>44357</v>
          </cell>
        </row>
        <row r="240">
          <cell r="E240" t="str">
            <v>79</v>
          </cell>
          <cell r="F240">
            <v>44474</v>
          </cell>
          <cell r="J240" t="str">
            <v>79</v>
          </cell>
          <cell r="K240">
            <v>44357</v>
          </cell>
        </row>
        <row r="241">
          <cell r="E241" t="str">
            <v>80</v>
          </cell>
          <cell r="F241">
            <v>44474</v>
          </cell>
          <cell r="J241" t="str">
            <v>80</v>
          </cell>
          <cell r="K241">
            <v>44358</v>
          </cell>
        </row>
        <row r="242">
          <cell r="E242" t="str">
            <v>81</v>
          </cell>
          <cell r="F242">
            <v>44475</v>
          </cell>
          <cell r="J242" t="str">
            <v>81</v>
          </cell>
          <cell r="K242">
            <v>44358</v>
          </cell>
        </row>
        <row r="243">
          <cell r="E243" t="str">
            <v>82</v>
          </cell>
          <cell r="F243">
            <v>44475</v>
          </cell>
          <cell r="J243" t="str">
            <v>82</v>
          </cell>
          <cell r="K243">
            <v>44358</v>
          </cell>
        </row>
        <row r="244">
          <cell r="E244" t="str">
            <v>83</v>
          </cell>
          <cell r="F244">
            <v>44476</v>
          </cell>
          <cell r="J244" t="str">
            <v>83</v>
          </cell>
          <cell r="K244">
            <v>44358</v>
          </cell>
        </row>
        <row r="245">
          <cell r="E245" t="str">
            <v>84</v>
          </cell>
          <cell r="F245">
            <v>44476</v>
          </cell>
          <cell r="J245" t="str">
            <v>84</v>
          </cell>
          <cell r="K245">
            <v>44358</v>
          </cell>
        </row>
        <row r="246">
          <cell r="E246" t="str">
            <v>85</v>
          </cell>
          <cell r="F246">
            <v>44477</v>
          </cell>
          <cell r="J246" t="str">
            <v>85</v>
          </cell>
          <cell r="K246">
            <v>44358</v>
          </cell>
        </row>
        <row r="247">
          <cell r="E247" t="str">
            <v>86</v>
          </cell>
          <cell r="F247">
            <v>44477</v>
          </cell>
          <cell r="J247" t="str">
            <v>86</v>
          </cell>
          <cell r="K247">
            <v>44358</v>
          </cell>
        </row>
        <row r="248">
          <cell r="E248" t="str">
            <v>87</v>
          </cell>
          <cell r="F248">
            <v>44480</v>
          </cell>
          <cell r="J248" t="str">
            <v>87</v>
          </cell>
          <cell r="K248">
            <v>44362</v>
          </cell>
        </row>
        <row r="249">
          <cell r="E249" t="str">
            <v>88</v>
          </cell>
          <cell r="F249">
            <v>44480</v>
          </cell>
          <cell r="J249" t="str">
            <v>88</v>
          </cell>
          <cell r="K249">
            <v>44362</v>
          </cell>
        </row>
        <row r="250">
          <cell r="E250" t="str">
            <v>89</v>
          </cell>
          <cell r="F250">
            <v>44481</v>
          </cell>
          <cell r="J250" t="str">
            <v>89</v>
          </cell>
          <cell r="K250">
            <v>44362</v>
          </cell>
        </row>
        <row r="251">
          <cell r="E251" t="str">
            <v>90</v>
          </cell>
          <cell r="F251">
            <v>44481</v>
          </cell>
          <cell r="J251" t="str">
            <v>90</v>
          </cell>
          <cell r="K251">
            <v>44362</v>
          </cell>
        </row>
        <row r="252">
          <cell r="E252" t="str">
            <v>91</v>
          </cell>
          <cell r="F252">
            <v>44482</v>
          </cell>
          <cell r="J252" t="str">
            <v>91</v>
          </cell>
          <cell r="K252">
            <v>44362</v>
          </cell>
        </row>
        <row r="253">
          <cell r="E253" t="str">
            <v>92</v>
          </cell>
          <cell r="F253">
            <v>44482</v>
          </cell>
          <cell r="J253" t="str">
            <v>92</v>
          </cell>
          <cell r="K253">
            <v>44362</v>
          </cell>
        </row>
        <row r="254">
          <cell r="E254" t="str">
            <v>93</v>
          </cell>
          <cell r="F254">
            <v>44483</v>
          </cell>
          <cell r="J254" t="str">
            <v>93</v>
          </cell>
          <cell r="K254">
            <v>44362</v>
          </cell>
        </row>
        <row r="255">
          <cell r="E255" t="str">
            <v>94</v>
          </cell>
          <cell r="F255">
            <v>44483</v>
          </cell>
          <cell r="J255" t="str">
            <v>94</v>
          </cell>
          <cell r="K255">
            <v>44363</v>
          </cell>
        </row>
        <row r="256">
          <cell r="E256" t="str">
            <v>95</v>
          </cell>
          <cell r="F256">
            <v>44484</v>
          </cell>
          <cell r="J256" t="str">
            <v>95</v>
          </cell>
          <cell r="K256">
            <v>44363</v>
          </cell>
        </row>
        <row r="257">
          <cell r="E257" t="str">
            <v>96</v>
          </cell>
          <cell r="F257">
            <v>44484</v>
          </cell>
          <cell r="J257" t="str">
            <v>96</v>
          </cell>
          <cell r="K257">
            <v>44363</v>
          </cell>
        </row>
        <row r="258">
          <cell r="E258" t="str">
            <v>97</v>
          </cell>
          <cell r="F258">
            <v>44488</v>
          </cell>
          <cell r="J258" t="str">
            <v>97</v>
          </cell>
          <cell r="K258">
            <v>44363</v>
          </cell>
        </row>
        <row r="259">
          <cell r="E259" t="str">
            <v>98</v>
          </cell>
          <cell r="F259">
            <v>44488</v>
          </cell>
          <cell r="J259" t="str">
            <v>98</v>
          </cell>
          <cell r="K259">
            <v>44363</v>
          </cell>
        </row>
        <row r="260">
          <cell r="E260" t="str">
            <v>99</v>
          </cell>
          <cell r="F260">
            <v>44489</v>
          </cell>
          <cell r="J260" t="str">
            <v>99</v>
          </cell>
          <cell r="K260">
            <v>44363</v>
          </cell>
        </row>
        <row r="261">
          <cell r="E261" t="str">
            <v>00</v>
          </cell>
          <cell r="F261">
            <v>44489</v>
          </cell>
          <cell r="J261" t="str">
            <v>00</v>
          </cell>
          <cell r="K261">
            <v>44363</v>
          </cell>
        </row>
        <row r="265">
          <cell r="E265" t="str">
            <v>01</v>
          </cell>
          <cell r="F265">
            <v>44298</v>
          </cell>
          <cell r="J265" t="str">
            <v>01</v>
          </cell>
          <cell r="K265">
            <v>44334</v>
          </cell>
        </row>
        <row r="266">
          <cell r="E266" t="str">
            <v>02</v>
          </cell>
          <cell r="F266">
            <v>44298</v>
          </cell>
          <cell r="J266" t="str">
            <v>02</v>
          </cell>
          <cell r="K266">
            <v>44334</v>
          </cell>
        </row>
        <row r="267">
          <cell r="E267" t="str">
            <v>03</v>
          </cell>
          <cell r="F267">
            <v>44298</v>
          </cell>
          <cell r="J267" t="str">
            <v>03</v>
          </cell>
          <cell r="K267">
            <v>44334</v>
          </cell>
        </row>
        <row r="268">
          <cell r="E268" t="str">
            <v>04</v>
          </cell>
          <cell r="F268">
            <v>44298</v>
          </cell>
          <cell r="J268" t="str">
            <v>04</v>
          </cell>
          <cell r="K268">
            <v>44334</v>
          </cell>
        </row>
        <row r="269">
          <cell r="E269" t="str">
            <v>05</v>
          </cell>
          <cell r="F269">
            <v>44298</v>
          </cell>
          <cell r="J269" t="str">
            <v>05</v>
          </cell>
          <cell r="K269">
            <v>44334</v>
          </cell>
        </row>
        <row r="270">
          <cell r="E270" t="str">
            <v>06</v>
          </cell>
          <cell r="F270">
            <v>44299</v>
          </cell>
          <cell r="J270" t="str">
            <v>06</v>
          </cell>
          <cell r="K270">
            <v>44334</v>
          </cell>
        </row>
        <row r="271">
          <cell r="E271" t="str">
            <v>07</v>
          </cell>
          <cell r="F271">
            <v>44299</v>
          </cell>
          <cell r="J271" t="str">
            <v>07</v>
          </cell>
          <cell r="K271">
            <v>44334</v>
          </cell>
        </row>
        <row r="272">
          <cell r="E272" t="str">
            <v>08</v>
          </cell>
          <cell r="F272">
            <v>44299</v>
          </cell>
          <cell r="J272" t="str">
            <v>08</v>
          </cell>
          <cell r="K272">
            <v>44334</v>
          </cell>
        </row>
        <row r="273">
          <cell r="E273" t="str">
            <v>09</v>
          </cell>
          <cell r="F273">
            <v>44299</v>
          </cell>
          <cell r="J273" t="str">
            <v>09</v>
          </cell>
          <cell r="K273">
            <v>44334</v>
          </cell>
        </row>
        <row r="274">
          <cell r="E274" t="str">
            <v>10</v>
          </cell>
          <cell r="F274">
            <v>44299</v>
          </cell>
          <cell r="J274" t="str">
            <v>10</v>
          </cell>
          <cell r="K274">
            <v>44334</v>
          </cell>
        </row>
        <row r="275">
          <cell r="E275" t="str">
            <v>11</v>
          </cell>
          <cell r="F275">
            <v>44300</v>
          </cell>
          <cell r="J275" t="str">
            <v>11</v>
          </cell>
          <cell r="K275">
            <v>44335</v>
          </cell>
        </row>
        <row r="276">
          <cell r="E276" t="str">
            <v>12</v>
          </cell>
          <cell r="F276">
            <v>44300</v>
          </cell>
          <cell r="J276" t="str">
            <v>12</v>
          </cell>
          <cell r="K276">
            <v>44335</v>
          </cell>
        </row>
        <row r="277">
          <cell r="E277" t="str">
            <v>13</v>
          </cell>
          <cell r="F277">
            <v>44300</v>
          </cell>
          <cell r="J277" t="str">
            <v>13</v>
          </cell>
          <cell r="K277">
            <v>44335</v>
          </cell>
        </row>
        <row r="278">
          <cell r="E278" t="str">
            <v>14</v>
          </cell>
          <cell r="F278">
            <v>44300</v>
          </cell>
          <cell r="J278" t="str">
            <v>14</v>
          </cell>
          <cell r="K278">
            <v>44335</v>
          </cell>
        </row>
        <row r="279">
          <cell r="E279" t="str">
            <v>15</v>
          </cell>
          <cell r="F279">
            <v>44300</v>
          </cell>
          <cell r="J279" t="str">
            <v>15</v>
          </cell>
          <cell r="K279">
            <v>44335</v>
          </cell>
        </row>
        <row r="280">
          <cell r="E280" t="str">
            <v>16</v>
          </cell>
          <cell r="F280">
            <v>44301</v>
          </cell>
          <cell r="J280" t="str">
            <v>16</v>
          </cell>
          <cell r="K280">
            <v>44335</v>
          </cell>
        </row>
        <row r="281">
          <cell r="E281" t="str">
            <v>17</v>
          </cell>
          <cell r="F281">
            <v>44301</v>
          </cell>
          <cell r="J281" t="str">
            <v>17</v>
          </cell>
          <cell r="K281">
            <v>44335</v>
          </cell>
        </row>
        <row r="282">
          <cell r="E282" t="str">
            <v>18</v>
          </cell>
          <cell r="F282">
            <v>44301</v>
          </cell>
          <cell r="J282" t="str">
            <v>18</v>
          </cell>
          <cell r="K282">
            <v>44335</v>
          </cell>
        </row>
        <row r="283">
          <cell r="E283" t="str">
            <v>19</v>
          </cell>
          <cell r="F283">
            <v>44301</v>
          </cell>
          <cell r="J283" t="str">
            <v>19</v>
          </cell>
          <cell r="K283">
            <v>44335</v>
          </cell>
        </row>
        <row r="284">
          <cell r="E284" t="str">
            <v>20</v>
          </cell>
          <cell r="F284">
            <v>44301</v>
          </cell>
          <cell r="J284" t="str">
            <v>20</v>
          </cell>
          <cell r="K284">
            <v>44335</v>
          </cell>
        </row>
        <row r="285">
          <cell r="E285" t="str">
            <v>21</v>
          </cell>
          <cell r="F285">
            <v>44302</v>
          </cell>
          <cell r="J285" t="str">
            <v>21</v>
          </cell>
          <cell r="K285">
            <v>44336</v>
          </cell>
        </row>
        <row r="286">
          <cell r="E286" t="str">
            <v>22</v>
          </cell>
          <cell r="F286">
            <v>44302</v>
          </cell>
          <cell r="J286" t="str">
            <v>22</v>
          </cell>
          <cell r="K286">
            <v>44336</v>
          </cell>
        </row>
        <row r="287">
          <cell r="E287" t="str">
            <v>23</v>
          </cell>
          <cell r="F287">
            <v>44302</v>
          </cell>
          <cell r="J287" t="str">
            <v>23</v>
          </cell>
          <cell r="K287">
            <v>44336</v>
          </cell>
        </row>
        <row r="288">
          <cell r="E288" t="str">
            <v>24</v>
          </cell>
          <cell r="F288">
            <v>44302</v>
          </cell>
          <cell r="J288" t="str">
            <v>24</v>
          </cell>
          <cell r="K288">
            <v>44336</v>
          </cell>
        </row>
        <row r="289">
          <cell r="E289" t="str">
            <v>25</v>
          </cell>
          <cell r="F289">
            <v>44302</v>
          </cell>
          <cell r="J289" t="str">
            <v>25</v>
          </cell>
          <cell r="K289">
            <v>44336</v>
          </cell>
        </row>
        <row r="290">
          <cell r="E290" t="str">
            <v>26</v>
          </cell>
          <cell r="F290">
            <v>44305</v>
          </cell>
          <cell r="J290" t="str">
            <v>26</v>
          </cell>
          <cell r="K290">
            <v>44336</v>
          </cell>
        </row>
        <row r="291">
          <cell r="E291" t="str">
            <v>27</v>
          </cell>
          <cell r="F291">
            <v>44305</v>
          </cell>
          <cell r="J291" t="str">
            <v>27</v>
          </cell>
          <cell r="K291">
            <v>44336</v>
          </cell>
        </row>
        <row r="292">
          <cell r="E292" t="str">
            <v>28</v>
          </cell>
          <cell r="F292">
            <v>44305</v>
          </cell>
          <cell r="J292" t="str">
            <v>28</v>
          </cell>
          <cell r="K292">
            <v>44336</v>
          </cell>
        </row>
        <row r="293">
          <cell r="E293" t="str">
            <v>29</v>
          </cell>
          <cell r="F293">
            <v>44305</v>
          </cell>
          <cell r="J293" t="str">
            <v>29</v>
          </cell>
          <cell r="K293">
            <v>44336</v>
          </cell>
        </row>
        <row r="294">
          <cell r="E294" t="str">
            <v>30</v>
          </cell>
          <cell r="F294">
            <v>44305</v>
          </cell>
          <cell r="J294" t="str">
            <v>30</v>
          </cell>
          <cell r="K294">
            <v>44336</v>
          </cell>
        </row>
        <row r="295">
          <cell r="E295" t="str">
            <v>31</v>
          </cell>
          <cell r="F295">
            <v>44306</v>
          </cell>
          <cell r="J295" t="str">
            <v>31</v>
          </cell>
          <cell r="K295">
            <v>44337</v>
          </cell>
        </row>
        <row r="296">
          <cell r="E296" t="str">
            <v>32</v>
          </cell>
          <cell r="F296">
            <v>44306</v>
          </cell>
          <cell r="J296" t="str">
            <v>32</v>
          </cell>
          <cell r="K296">
            <v>44337</v>
          </cell>
        </row>
        <row r="297">
          <cell r="E297" t="str">
            <v>33</v>
          </cell>
          <cell r="F297">
            <v>44306</v>
          </cell>
          <cell r="J297" t="str">
            <v>33</v>
          </cell>
          <cell r="K297">
            <v>44337</v>
          </cell>
        </row>
        <row r="298">
          <cell r="E298" t="str">
            <v>34</v>
          </cell>
          <cell r="F298">
            <v>44306</v>
          </cell>
          <cell r="J298" t="str">
            <v>34</v>
          </cell>
          <cell r="K298">
            <v>44337</v>
          </cell>
        </row>
        <row r="299">
          <cell r="E299" t="str">
            <v>35</v>
          </cell>
          <cell r="F299">
            <v>44306</v>
          </cell>
          <cell r="J299" t="str">
            <v>35</v>
          </cell>
          <cell r="K299">
            <v>44337</v>
          </cell>
        </row>
        <row r="300">
          <cell r="E300" t="str">
            <v>36</v>
          </cell>
          <cell r="F300">
            <v>44307</v>
          </cell>
          <cell r="J300" t="str">
            <v>36</v>
          </cell>
          <cell r="K300">
            <v>44337</v>
          </cell>
        </row>
        <row r="301">
          <cell r="E301" t="str">
            <v>37</v>
          </cell>
          <cell r="F301">
            <v>44307</v>
          </cell>
          <cell r="J301" t="str">
            <v>37</v>
          </cell>
          <cell r="K301">
            <v>44337</v>
          </cell>
        </row>
        <row r="302">
          <cell r="E302" t="str">
            <v>38</v>
          </cell>
          <cell r="F302">
            <v>44307</v>
          </cell>
          <cell r="J302" t="str">
            <v>38</v>
          </cell>
          <cell r="K302">
            <v>44337</v>
          </cell>
        </row>
        <row r="303">
          <cell r="E303" t="str">
            <v>39</v>
          </cell>
          <cell r="F303">
            <v>44307</v>
          </cell>
          <cell r="J303" t="str">
            <v>39</v>
          </cell>
          <cell r="K303">
            <v>44337</v>
          </cell>
        </row>
        <row r="304">
          <cell r="E304" t="str">
            <v>40</v>
          </cell>
          <cell r="F304">
            <v>44307</v>
          </cell>
          <cell r="J304" t="str">
            <v>40</v>
          </cell>
          <cell r="K304">
            <v>44337</v>
          </cell>
        </row>
        <row r="305">
          <cell r="E305" t="str">
            <v>41</v>
          </cell>
          <cell r="F305">
            <v>44308</v>
          </cell>
          <cell r="J305" t="str">
            <v>41</v>
          </cell>
          <cell r="K305">
            <v>44340</v>
          </cell>
        </row>
        <row r="306">
          <cell r="E306" t="str">
            <v>42</v>
          </cell>
          <cell r="F306">
            <v>44308</v>
          </cell>
          <cell r="J306" t="str">
            <v>42</v>
          </cell>
          <cell r="K306">
            <v>44340</v>
          </cell>
        </row>
        <row r="307">
          <cell r="E307" t="str">
            <v>43</v>
          </cell>
          <cell r="F307">
            <v>44308</v>
          </cell>
          <cell r="J307" t="str">
            <v>43</v>
          </cell>
          <cell r="K307">
            <v>44340</v>
          </cell>
        </row>
        <row r="308">
          <cell r="E308" t="str">
            <v>44</v>
          </cell>
          <cell r="F308">
            <v>44308</v>
          </cell>
          <cell r="J308" t="str">
            <v>44</v>
          </cell>
          <cell r="K308">
            <v>44340</v>
          </cell>
        </row>
        <row r="309">
          <cell r="E309" t="str">
            <v>45</v>
          </cell>
          <cell r="F309">
            <v>44308</v>
          </cell>
          <cell r="J309" t="str">
            <v>45</v>
          </cell>
          <cell r="K309">
            <v>44340</v>
          </cell>
        </row>
        <row r="310">
          <cell r="E310" t="str">
            <v>46</v>
          </cell>
          <cell r="F310">
            <v>44309</v>
          </cell>
          <cell r="J310" t="str">
            <v>46</v>
          </cell>
          <cell r="K310">
            <v>44340</v>
          </cell>
        </row>
        <row r="311">
          <cell r="E311" t="str">
            <v>47</v>
          </cell>
          <cell r="F311">
            <v>44309</v>
          </cell>
          <cell r="J311" t="str">
            <v>47</v>
          </cell>
          <cell r="K311">
            <v>44340</v>
          </cell>
        </row>
        <row r="312">
          <cell r="E312" t="str">
            <v>48</v>
          </cell>
          <cell r="F312">
            <v>44309</v>
          </cell>
          <cell r="J312" t="str">
            <v>48</v>
          </cell>
          <cell r="K312">
            <v>44340</v>
          </cell>
        </row>
        <row r="313">
          <cell r="E313" t="str">
            <v>49</v>
          </cell>
          <cell r="F313">
            <v>44309</v>
          </cell>
          <cell r="J313" t="str">
            <v>49</v>
          </cell>
          <cell r="K313">
            <v>44340</v>
          </cell>
        </row>
        <row r="314">
          <cell r="E314" t="str">
            <v>50</v>
          </cell>
          <cell r="F314">
            <v>44309</v>
          </cell>
          <cell r="J314" t="str">
            <v>50</v>
          </cell>
          <cell r="K314">
            <v>44340</v>
          </cell>
        </row>
        <row r="315">
          <cell r="E315" t="str">
            <v>51</v>
          </cell>
          <cell r="F315">
            <v>44312</v>
          </cell>
          <cell r="J315" t="str">
            <v>51</v>
          </cell>
          <cell r="K315">
            <v>44341</v>
          </cell>
        </row>
        <row r="316">
          <cell r="E316" t="str">
            <v>52</v>
          </cell>
          <cell r="F316">
            <v>44312</v>
          </cell>
          <cell r="J316" t="str">
            <v>52</v>
          </cell>
          <cell r="K316">
            <v>44341</v>
          </cell>
        </row>
        <row r="317">
          <cell r="E317" t="str">
            <v>53</v>
          </cell>
          <cell r="F317">
            <v>44312</v>
          </cell>
          <cell r="J317" t="str">
            <v>53</v>
          </cell>
          <cell r="K317">
            <v>44341</v>
          </cell>
        </row>
        <row r="318">
          <cell r="E318" t="str">
            <v>54</v>
          </cell>
          <cell r="F318">
            <v>44312</v>
          </cell>
          <cell r="J318" t="str">
            <v>54</v>
          </cell>
          <cell r="K318">
            <v>44341</v>
          </cell>
        </row>
        <row r="319">
          <cell r="E319" t="str">
            <v>55</v>
          </cell>
          <cell r="F319">
            <v>44312</v>
          </cell>
          <cell r="J319" t="str">
            <v>55</v>
          </cell>
          <cell r="K319">
            <v>44341</v>
          </cell>
        </row>
        <row r="320">
          <cell r="E320" t="str">
            <v>56</v>
          </cell>
          <cell r="F320">
            <v>44313</v>
          </cell>
          <cell r="J320" t="str">
            <v>56</v>
          </cell>
          <cell r="K320">
            <v>44341</v>
          </cell>
        </row>
        <row r="321">
          <cell r="E321" t="str">
            <v>57</v>
          </cell>
          <cell r="F321">
            <v>44313</v>
          </cell>
          <cell r="J321" t="str">
            <v>57</v>
          </cell>
          <cell r="K321">
            <v>44341</v>
          </cell>
        </row>
        <row r="322">
          <cell r="E322" t="str">
            <v>58</v>
          </cell>
          <cell r="F322">
            <v>44313</v>
          </cell>
          <cell r="J322" t="str">
            <v>58</v>
          </cell>
          <cell r="K322">
            <v>44341</v>
          </cell>
        </row>
        <row r="323">
          <cell r="E323" t="str">
            <v>59</v>
          </cell>
          <cell r="F323">
            <v>44313</v>
          </cell>
          <cell r="J323" t="str">
            <v>59</v>
          </cell>
          <cell r="K323">
            <v>44341</v>
          </cell>
        </row>
        <row r="324">
          <cell r="E324" t="str">
            <v>60</v>
          </cell>
          <cell r="F324">
            <v>44313</v>
          </cell>
          <cell r="J324" t="str">
            <v>60</v>
          </cell>
          <cell r="K324">
            <v>44341</v>
          </cell>
        </row>
        <row r="325">
          <cell r="E325" t="str">
            <v>61</v>
          </cell>
          <cell r="F325">
            <v>44314</v>
          </cell>
          <cell r="J325" t="str">
            <v>61</v>
          </cell>
          <cell r="K325">
            <v>44342</v>
          </cell>
        </row>
        <row r="326">
          <cell r="E326" t="str">
            <v>62</v>
          </cell>
          <cell r="F326">
            <v>44314</v>
          </cell>
          <cell r="J326" t="str">
            <v>62</v>
          </cell>
          <cell r="K326">
            <v>44342</v>
          </cell>
        </row>
        <row r="327">
          <cell r="E327" t="str">
            <v>63</v>
          </cell>
          <cell r="F327">
            <v>44314</v>
          </cell>
          <cell r="J327" t="str">
            <v>63</v>
          </cell>
          <cell r="K327">
            <v>44342</v>
          </cell>
        </row>
        <row r="328">
          <cell r="E328" t="str">
            <v>64</v>
          </cell>
          <cell r="F328">
            <v>44314</v>
          </cell>
          <cell r="J328" t="str">
            <v>64</v>
          </cell>
          <cell r="K328">
            <v>44342</v>
          </cell>
        </row>
        <row r="329">
          <cell r="E329" t="str">
            <v>65</v>
          </cell>
          <cell r="F329">
            <v>44314</v>
          </cell>
          <cell r="J329" t="str">
            <v>65</v>
          </cell>
          <cell r="K329">
            <v>44342</v>
          </cell>
        </row>
        <row r="330">
          <cell r="E330" t="str">
            <v>66</v>
          </cell>
          <cell r="F330">
            <v>44315</v>
          </cell>
          <cell r="J330" t="str">
            <v>66</v>
          </cell>
          <cell r="K330">
            <v>44342</v>
          </cell>
        </row>
        <row r="331">
          <cell r="E331" t="str">
            <v>67</v>
          </cell>
          <cell r="F331">
            <v>44315</v>
          </cell>
          <cell r="J331" t="str">
            <v>67</v>
          </cell>
          <cell r="K331">
            <v>44342</v>
          </cell>
        </row>
        <row r="332">
          <cell r="E332" t="str">
            <v>68</v>
          </cell>
          <cell r="F332">
            <v>44315</v>
          </cell>
          <cell r="J332" t="str">
            <v>68</v>
          </cell>
          <cell r="K332">
            <v>44342</v>
          </cell>
        </row>
        <row r="333">
          <cell r="E333" t="str">
            <v>69</v>
          </cell>
          <cell r="F333">
            <v>44315</v>
          </cell>
          <cell r="J333" t="str">
            <v>69</v>
          </cell>
          <cell r="K333">
            <v>44342</v>
          </cell>
        </row>
        <row r="334">
          <cell r="E334" t="str">
            <v>70</v>
          </cell>
          <cell r="F334">
            <v>44315</v>
          </cell>
          <cell r="J334" t="str">
            <v>70</v>
          </cell>
          <cell r="K334">
            <v>44342</v>
          </cell>
        </row>
        <row r="335">
          <cell r="E335" t="str">
            <v>71</v>
          </cell>
          <cell r="F335">
            <v>44316</v>
          </cell>
          <cell r="J335" t="str">
            <v>71</v>
          </cell>
          <cell r="K335">
            <v>44343</v>
          </cell>
        </row>
        <row r="336">
          <cell r="E336" t="str">
            <v>72</v>
          </cell>
          <cell r="F336">
            <v>44316</v>
          </cell>
          <cell r="J336" t="str">
            <v>72</v>
          </cell>
          <cell r="K336">
            <v>44343</v>
          </cell>
        </row>
        <row r="337">
          <cell r="E337" t="str">
            <v>73</v>
          </cell>
          <cell r="F337">
            <v>44316</v>
          </cell>
          <cell r="J337" t="str">
            <v>73</v>
          </cell>
          <cell r="K337">
            <v>44343</v>
          </cell>
        </row>
        <row r="338">
          <cell r="E338" t="str">
            <v>74</v>
          </cell>
          <cell r="F338">
            <v>44316</v>
          </cell>
          <cell r="J338" t="str">
            <v>74</v>
          </cell>
          <cell r="K338">
            <v>44343</v>
          </cell>
        </row>
        <row r="339">
          <cell r="E339" t="str">
            <v>75</v>
          </cell>
          <cell r="F339">
            <v>44316</v>
          </cell>
          <cell r="J339" t="str">
            <v>75</v>
          </cell>
          <cell r="K339">
            <v>44343</v>
          </cell>
        </row>
        <row r="340">
          <cell r="E340" t="str">
            <v>76</v>
          </cell>
          <cell r="F340">
            <v>44319</v>
          </cell>
          <cell r="J340" t="str">
            <v>76</v>
          </cell>
          <cell r="K340">
            <v>44343</v>
          </cell>
        </row>
        <row r="341">
          <cell r="E341" t="str">
            <v>77</v>
          </cell>
          <cell r="F341">
            <v>44319</v>
          </cell>
          <cell r="J341" t="str">
            <v>77</v>
          </cell>
          <cell r="K341">
            <v>44343</v>
          </cell>
        </row>
        <row r="342">
          <cell r="E342" t="str">
            <v>78</v>
          </cell>
          <cell r="F342">
            <v>44319</v>
          </cell>
          <cell r="J342" t="str">
            <v>78</v>
          </cell>
          <cell r="K342">
            <v>44343</v>
          </cell>
        </row>
        <row r="343">
          <cell r="E343" t="str">
            <v>79</v>
          </cell>
          <cell r="F343">
            <v>44319</v>
          </cell>
          <cell r="J343" t="str">
            <v>79</v>
          </cell>
          <cell r="K343">
            <v>44343</v>
          </cell>
        </row>
        <row r="344">
          <cell r="E344" t="str">
            <v>80</v>
          </cell>
          <cell r="F344">
            <v>44319</v>
          </cell>
          <cell r="J344" t="str">
            <v>80</v>
          </cell>
          <cell r="K344">
            <v>44343</v>
          </cell>
        </row>
        <row r="345">
          <cell r="E345" t="str">
            <v>81</v>
          </cell>
          <cell r="F345">
            <v>44320</v>
          </cell>
          <cell r="J345" t="str">
            <v>81</v>
          </cell>
          <cell r="K345">
            <v>44344</v>
          </cell>
        </row>
        <row r="346">
          <cell r="E346" t="str">
            <v>82</v>
          </cell>
          <cell r="F346">
            <v>44320</v>
          </cell>
          <cell r="J346" t="str">
            <v>82</v>
          </cell>
          <cell r="K346">
            <v>44344</v>
          </cell>
        </row>
        <row r="347">
          <cell r="E347" t="str">
            <v>83</v>
          </cell>
          <cell r="F347">
            <v>44320</v>
          </cell>
          <cell r="J347" t="str">
            <v>83</v>
          </cell>
          <cell r="K347">
            <v>44344</v>
          </cell>
        </row>
        <row r="348">
          <cell r="E348" t="str">
            <v>84</v>
          </cell>
          <cell r="F348">
            <v>44320</v>
          </cell>
          <cell r="J348" t="str">
            <v>84</v>
          </cell>
          <cell r="K348">
            <v>44344</v>
          </cell>
        </row>
        <row r="349">
          <cell r="E349" t="str">
            <v>85</v>
          </cell>
          <cell r="F349">
            <v>44320</v>
          </cell>
          <cell r="J349" t="str">
            <v>85</v>
          </cell>
          <cell r="K349">
            <v>44344</v>
          </cell>
        </row>
        <row r="350">
          <cell r="E350" t="str">
            <v>86</v>
          </cell>
          <cell r="F350">
            <v>44321</v>
          </cell>
          <cell r="J350" t="str">
            <v>86</v>
          </cell>
          <cell r="K350">
            <v>44344</v>
          </cell>
        </row>
        <row r="351">
          <cell r="E351" t="str">
            <v>87</v>
          </cell>
          <cell r="F351">
            <v>44321</v>
          </cell>
          <cell r="J351" t="str">
            <v>87</v>
          </cell>
          <cell r="K351">
            <v>44344</v>
          </cell>
        </row>
        <row r="352">
          <cell r="E352" t="str">
            <v>88</v>
          </cell>
          <cell r="F352">
            <v>44321</v>
          </cell>
          <cell r="J352" t="str">
            <v>88</v>
          </cell>
          <cell r="K352">
            <v>44344</v>
          </cell>
        </row>
        <row r="353">
          <cell r="E353" t="str">
            <v>89</v>
          </cell>
          <cell r="F353">
            <v>44321</v>
          </cell>
          <cell r="J353" t="str">
            <v>89</v>
          </cell>
          <cell r="K353">
            <v>44344</v>
          </cell>
        </row>
        <row r="354">
          <cell r="E354" t="str">
            <v>90</v>
          </cell>
          <cell r="F354">
            <v>44321</v>
          </cell>
          <cell r="J354" t="str">
            <v>90</v>
          </cell>
          <cell r="K354">
            <v>44344</v>
          </cell>
        </row>
        <row r="355">
          <cell r="E355" t="str">
            <v>91</v>
          </cell>
          <cell r="F355">
            <v>44322</v>
          </cell>
          <cell r="J355" t="str">
            <v>91</v>
          </cell>
          <cell r="K355">
            <v>44347</v>
          </cell>
        </row>
        <row r="356">
          <cell r="E356" t="str">
            <v>92</v>
          </cell>
          <cell r="F356">
            <v>44322</v>
          </cell>
          <cell r="J356" t="str">
            <v>92</v>
          </cell>
          <cell r="K356">
            <v>44347</v>
          </cell>
        </row>
        <row r="357">
          <cell r="E357" t="str">
            <v>93</v>
          </cell>
          <cell r="F357">
            <v>44322</v>
          </cell>
          <cell r="J357" t="str">
            <v>93</v>
          </cell>
          <cell r="K357">
            <v>44347</v>
          </cell>
        </row>
        <row r="358">
          <cell r="E358" t="str">
            <v>94</v>
          </cell>
          <cell r="F358">
            <v>44322</v>
          </cell>
          <cell r="J358" t="str">
            <v>94</v>
          </cell>
          <cell r="K358">
            <v>44347</v>
          </cell>
        </row>
        <row r="359">
          <cell r="E359" t="str">
            <v>95</v>
          </cell>
          <cell r="F359">
            <v>44322</v>
          </cell>
          <cell r="J359" t="str">
            <v>95</v>
          </cell>
          <cell r="K359">
            <v>44347</v>
          </cell>
        </row>
        <row r="360">
          <cell r="E360" t="str">
            <v>96</v>
          </cell>
          <cell r="F360">
            <v>44323</v>
          </cell>
          <cell r="J360" t="str">
            <v>96</v>
          </cell>
          <cell r="K360">
            <v>44347</v>
          </cell>
        </row>
        <row r="361">
          <cell r="E361" t="str">
            <v>97</v>
          </cell>
          <cell r="F361">
            <v>44323</v>
          </cell>
          <cell r="J361" t="str">
            <v>97</v>
          </cell>
          <cell r="K361">
            <v>44347</v>
          </cell>
        </row>
        <row r="362">
          <cell r="E362" t="str">
            <v>98</v>
          </cell>
          <cell r="F362">
            <v>44323</v>
          </cell>
          <cell r="J362" t="str">
            <v>98</v>
          </cell>
          <cell r="K362">
            <v>44347</v>
          </cell>
        </row>
        <row r="363">
          <cell r="E363" t="str">
            <v>99</v>
          </cell>
          <cell r="F363">
            <v>44323</v>
          </cell>
          <cell r="J363" t="str">
            <v>99</v>
          </cell>
          <cell r="K363">
            <v>44347</v>
          </cell>
        </row>
        <row r="364">
          <cell r="E364" t="str">
            <v>00</v>
          </cell>
          <cell r="F364">
            <v>44323</v>
          </cell>
          <cell r="J364" t="str">
            <v>00</v>
          </cell>
          <cell r="K364">
            <v>44347</v>
          </cell>
        </row>
        <row r="368">
          <cell r="E368" t="str">
            <v>01</v>
          </cell>
          <cell r="F368">
            <v>44351</v>
          </cell>
          <cell r="J368" t="str">
            <v>01</v>
          </cell>
          <cell r="K368">
            <v>44368</v>
          </cell>
        </row>
        <row r="369">
          <cell r="E369" t="str">
            <v>02</v>
          </cell>
          <cell r="F369">
            <v>44351</v>
          </cell>
          <cell r="J369" t="str">
            <v>02</v>
          </cell>
          <cell r="K369">
            <v>44368</v>
          </cell>
        </row>
        <row r="370">
          <cell r="E370" t="str">
            <v>03</v>
          </cell>
          <cell r="F370">
            <v>44351</v>
          </cell>
          <cell r="J370" t="str">
            <v>03</v>
          </cell>
          <cell r="K370">
            <v>44368</v>
          </cell>
        </row>
        <row r="371">
          <cell r="E371" t="str">
            <v>04</v>
          </cell>
          <cell r="F371">
            <v>44351</v>
          </cell>
          <cell r="J371" t="str">
            <v>04</v>
          </cell>
          <cell r="K371">
            <v>44368</v>
          </cell>
        </row>
        <row r="372">
          <cell r="E372" t="str">
            <v>05</v>
          </cell>
          <cell r="F372">
            <v>44351</v>
          </cell>
          <cell r="J372" t="str">
            <v>05</v>
          </cell>
          <cell r="K372">
            <v>44368</v>
          </cell>
        </row>
        <row r="373">
          <cell r="E373" t="str">
            <v>06</v>
          </cell>
          <cell r="F373">
            <v>44351</v>
          </cell>
          <cell r="J373" t="str">
            <v>06</v>
          </cell>
          <cell r="K373">
            <v>44368</v>
          </cell>
        </row>
        <row r="374">
          <cell r="E374" t="str">
            <v>07</v>
          </cell>
          <cell r="F374">
            <v>44351</v>
          </cell>
          <cell r="J374" t="str">
            <v>07</v>
          </cell>
          <cell r="K374">
            <v>44368</v>
          </cell>
        </row>
        <row r="375">
          <cell r="E375" t="str">
            <v>08</v>
          </cell>
          <cell r="F375">
            <v>44351</v>
          </cell>
          <cell r="J375" t="str">
            <v>08</v>
          </cell>
          <cell r="K375">
            <v>44368</v>
          </cell>
        </row>
        <row r="376">
          <cell r="E376" t="str">
            <v>09</v>
          </cell>
          <cell r="F376">
            <v>44351</v>
          </cell>
          <cell r="J376" t="str">
            <v>09</v>
          </cell>
          <cell r="K376">
            <v>44368</v>
          </cell>
        </row>
        <row r="377">
          <cell r="E377" t="str">
            <v>10</v>
          </cell>
          <cell r="F377">
            <v>44351</v>
          </cell>
          <cell r="J377" t="str">
            <v>10</v>
          </cell>
          <cell r="K377">
            <v>44368</v>
          </cell>
        </row>
        <row r="378">
          <cell r="E378" t="str">
            <v>11</v>
          </cell>
          <cell r="F378">
            <v>44351</v>
          </cell>
          <cell r="J378" t="str">
            <v>11</v>
          </cell>
          <cell r="K378">
            <v>44368</v>
          </cell>
        </row>
        <row r="379">
          <cell r="E379" t="str">
            <v>12</v>
          </cell>
          <cell r="F379">
            <v>44351</v>
          </cell>
          <cell r="J379" t="str">
            <v>12</v>
          </cell>
          <cell r="K379">
            <v>44368</v>
          </cell>
        </row>
        <row r="380">
          <cell r="E380" t="str">
            <v>13</v>
          </cell>
          <cell r="F380">
            <v>44351</v>
          </cell>
          <cell r="J380" t="str">
            <v>13</v>
          </cell>
          <cell r="K380">
            <v>44368</v>
          </cell>
        </row>
        <row r="381">
          <cell r="E381" t="str">
            <v>14</v>
          </cell>
          <cell r="F381">
            <v>44351</v>
          </cell>
          <cell r="J381" t="str">
            <v>14</v>
          </cell>
          <cell r="K381">
            <v>44368</v>
          </cell>
        </row>
        <row r="382">
          <cell r="E382" t="str">
            <v>15</v>
          </cell>
          <cell r="F382">
            <v>44351</v>
          </cell>
          <cell r="J382" t="str">
            <v>15</v>
          </cell>
          <cell r="K382">
            <v>44368</v>
          </cell>
        </row>
        <row r="383">
          <cell r="E383" t="str">
            <v>16</v>
          </cell>
          <cell r="F383">
            <v>44351</v>
          </cell>
          <cell r="J383" t="str">
            <v>16</v>
          </cell>
          <cell r="K383">
            <v>44368</v>
          </cell>
        </row>
        <row r="384">
          <cell r="E384" t="str">
            <v>17</v>
          </cell>
          <cell r="F384">
            <v>44351</v>
          </cell>
          <cell r="J384" t="str">
            <v>17</v>
          </cell>
          <cell r="K384">
            <v>44368</v>
          </cell>
        </row>
        <row r="385">
          <cell r="E385" t="str">
            <v>18</v>
          </cell>
          <cell r="F385">
            <v>44351</v>
          </cell>
          <cell r="J385" t="str">
            <v>18</v>
          </cell>
          <cell r="K385">
            <v>44368</v>
          </cell>
        </row>
        <row r="386">
          <cell r="E386" t="str">
            <v>19</v>
          </cell>
          <cell r="F386">
            <v>44351</v>
          </cell>
          <cell r="J386" t="str">
            <v>19</v>
          </cell>
          <cell r="K386">
            <v>44368</v>
          </cell>
        </row>
        <row r="387">
          <cell r="E387" t="str">
            <v>20</v>
          </cell>
          <cell r="F387">
            <v>44351</v>
          </cell>
          <cell r="J387" t="str">
            <v>20</v>
          </cell>
          <cell r="K387">
            <v>44368</v>
          </cell>
        </row>
        <row r="388">
          <cell r="E388" t="str">
            <v>21</v>
          </cell>
          <cell r="F388">
            <v>44355</v>
          </cell>
          <cell r="J388" t="str">
            <v>21</v>
          </cell>
          <cell r="K388">
            <v>44369</v>
          </cell>
        </row>
        <row r="389">
          <cell r="E389" t="str">
            <v>22</v>
          </cell>
          <cell r="F389">
            <v>44355</v>
          </cell>
          <cell r="J389" t="str">
            <v>22</v>
          </cell>
          <cell r="K389">
            <v>44369</v>
          </cell>
        </row>
        <row r="390">
          <cell r="E390" t="str">
            <v>23</v>
          </cell>
          <cell r="F390">
            <v>44355</v>
          </cell>
          <cell r="J390" t="str">
            <v>23</v>
          </cell>
          <cell r="K390">
            <v>44369</v>
          </cell>
        </row>
        <row r="391">
          <cell r="E391" t="str">
            <v>24</v>
          </cell>
          <cell r="F391">
            <v>44355</v>
          </cell>
          <cell r="J391" t="str">
            <v>24</v>
          </cell>
          <cell r="K391">
            <v>44369</v>
          </cell>
        </row>
        <row r="392">
          <cell r="E392" t="str">
            <v>25</v>
          </cell>
          <cell r="F392">
            <v>44355</v>
          </cell>
          <cell r="J392" t="str">
            <v>25</v>
          </cell>
          <cell r="K392">
            <v>44369</v>
          </cell>
        </row>
        <row r="393">
          <cell r="E393" t="str">
            <v>26</v>
          </cell>
          <cell r="F393">
            <v>44355</v>
          </cell>
          <cell r="J393" t="str">
            <v>26</v>
          </cell>
          <cell r="K393">
            <v>44369</v>
          </cell>
        </row>
        <row r="394">
          <cell r="E394" t="str">
            <v>27</v>
          </cell>
          <cell r="F394">
            <v>44355</v>
          </cell>
          <cell r="J394" t="str">
            <v>27</v>
          </cell>
          <cell r="K394">
            <v>44369</v>
          </cell>
        </row>
        <row r="395">
          <cell r="E395" t="str">
            <v>28</v>
          </cell>
          <cell r="F395">
            <v>44355</v>
          </cell>
          <cell r="J395" t="str">
            <v>28</v>
          </cell>
          <cell r="K395">
            <v>44369</v>
          </cell>
        </row>
        <row r="396">
          <cell r="E396" t="str">
            <v>29</v>
          </cell>
          <cell r="F396">
            <v>44355</v>
          </cell>
          <cell r="J396" t="str">
            <v>29</v>
          </cell>
          <cell r="K396">
            <v>44369</v>
          </cell>
        </row>
        <row r="397">
          <cell r="E397" t="str">
            <v>30</v>
          </cell>
          <cell r="F397">
            <v>44355</v>
          </cell>
          <cell r="J397" t="str">
            <v>30</v>
          </cell>
          <cell r="K397">
            <v>44369</v>
          </cell>
        </row>
        <row r="398">
          <cell r="E398" t="str">
            <v>31</v>
          </cell>
          <cell r="F398">
            <v>44355</v>
          </cell>
          <cell r="J398" t="str">
            <v>31</v>
          </cell>
          <cell r="K398">
            <v>44369</v>
          </cell>
        </row>
        <row r="399">
          <cell r="E399" t="str">
            <v>32</v>
          </cell>
          <cell r="F399">
            <v>44355</v>
          </cell>
          <cell r="J399" t="str">
            <v>32</v>
          </cell>
          <cell r="K399">
            <v>44369</v>
          </cell>
        </row>
        <row r="400">
          <cell r="E400" t="str">
            <v>33</v>
          </cell>
          <cell r="F400">
            <v>44355</v>
          </cell>
          <cell r="J400" t="str">
            <v>33</v>
          </cell>
          <cell r="K400">
            <v>44369</v>
          </cell>
        </row>
        <row r="401">
          <cell r="E401" t="str">
            <v>34</v>
          </cell>
          <cell r="F401">
            <v>44355</v>
          </cell>
          <cell r="J401" t="str">
            <v>34</v>
          </cell>
          <cell r="K401">
            <v>44369</v>
          </cell>
        </row>
        <row r="402">
          <cell r="E402" t="str">
            <v>35</v>
          </cell>
          <cell r="F402">
            <v>44355</v>
          </cell>
          <cell r="J402" t="str">
            <v>35</v>
          </cell>
          <cell r="K402">
            <v>44369</v>
          </cell>
        </row>
        <row r="403">
          <cell r="E403" t="str">
            <v>36</v>
          </cell>
          <cell r="F403">
            <v>44355</v>
          </cell>
          <cell r="J403" t="str">
            <v>36</v>
          </cell>
          <cell r="K403">
            <v>44369</v>
          </cell>
        </row>
        <row r="404">
          <cell r="E404" t="str">
            <v>37</v>
          </cell>
          <cell r="F404">
            <v>44355</v>
          </cell>
          <cell r="J404" t="str">
            <v>37</v>
          </cell>
          <cell r="K404">
            <v>44369</v>
          </cell>
        </row>
        <row r="405">
          <cell r="E405" t="str">
            <v>38</v>
          </cell>
          <cell r="F405">
            <v>44355</v>
          </cell>
          <cell r="J405" t="str">
            <v>38</v>
          </cell>
          <cell r="K405">
            <v>44369</v>
          </cell>
        </row>
        <row r="406">
          <cell r="E406" t="str">
            <v>39</v>
          </cell>
          <cell r="F406">
            <v>44355</v>
          </cell>
          <cell r="J406" t="str">
            <v>39</v>
          </cell>
          <cell r="K406">
            <v>44369</v>
          </cell>
        </row>
        <row r="407">
          <cell r="E407" t="str">
            <v>40</v>
          </cell>
          <cell r="F407">
            <v>44355</v>
          </cell>
          <cell r="J407" t="str">
            <v>40</v>
          </cell>
          <cell r="K407">
            <v>44369</v>
          </cell>
        </row>
        <row r="408">
          <cell r="E408" t="str">
            <v>41</v>
          </cell>
          <cell r="F408">
            <v>44356</v>
          </cell>
          <cell r="J408" t="str">
            <v>41</v>
          </cell>
          <cell r="K408">
            <v>44370</v>
          </cell>
        </row>
        <row r="409">
          <cell r="E409" t="str">
            <v>42</v>
          </cell>
          <cell r="F409">
            <v>44356</v>
          </cell>
          <cell r="J409" t="str">
            <v>42</v>
          </cell>
          <cell r="K409">
            <v>44370</v>
          </cell>
        </row>
        <row r="410">
          <cell r="E410" t="str">
            <v>43</v>
          </cell>
          <cell r="F410">
            <v>44356</v>
          </cell>
          <cell r="J410" t="str">
            <v>43</v>
          </cell>
          <cell r="K410">
            <v>44370</v>
          </cell>
        </row>
        <row r="411">
          <cell r="E411" t="str">
            <v>44</v>
          </cell>
          <cell r="F411">
            <v>44356</v>
          </cell>
          <cell r="J411" t="str">
            <v>44</v>
          </cell>
          <cell r="K411">
            <v>44370</v>
          </cell>
        </row>
        <row r="412">
          <cell r="E412" t="str">
            <v>45</v>
          </cell>
          <cell r="F412">
            <v>44356</v>
          </cell>
          <cell r="J412" t="str">
            <v>45</v>
          </cell>
          <cell r="K412">
            <v>44370</v>
          </cell>
        </row>
        <row r="413">
          <cell r="E413" t="str">
            <v>46</v>
          </cell>
          <cell r="F413">
            <v>44356</v>
          </cell>
          <cell r="J413" t="str">
            <v>46</v>
          </cell>
          <cell r="K413">
            <v>44370</v>
          </cell>
        </row>
        <row r="414">
          <cell r="E414" t="str">
            <v>47</v>
          </cell>
          <cell r="F414">
            <v>44356</v>
          </cell>
          <cell r="J414" t="str">
            <v>47</v>
          </cell>
          <cell r="K414">
            <v>44370</v>
          </cell>
        </row>
        <row r="415">
          <cell r="E415" t="str">
            <v>48</v>
          </cell>
          <cell r="F415">
            <v>44356</v>
          </cell>
          <cell r="J415" t="str">
            <v>48</v>
          </cell>
          <cell r="K415">
            <v>44370</v>
          </cell>
        </row>
        <row r="416">
          <cell r="E416" t="str">
            <v>49</v>
          </cell>
          <cell r="F416">
            <v>44356</v>
          </cell>
          <cell r="J416" t="str">
            <v>49</v>
          </cell>
          <cell r="K416">
            <v>44370</v>
          </cell>
        </row>
        <row r="417">
          <cell r="E417" t="str">
            <v>50</v>
          </cell>
          <cell r="F417">
            <v>44356</v>
          </cell>
          <cell r="J417" t="str">
            <v>50</v>
          </cell>
          <cell r="K417">
            <v>44370</v>
          </cell>
        </row>
        <row r="418">
          <cell r="E418" t="str">
            <v>51</v>
          </cell>
          <cell r="F418">
            <v>44356</v>
          </cell>
          <cell r="J418" t="str">
            <v>51</v>
          </cell>
          <cell r="K418">
            <v>44370</v>
          </cell>
        </row>
        <row r="419">
          <cell r="E419" t="str">
            <v>52</v>
          </cell>
          <cell r="F419">
            <v>44356</v>
          </cell>
          <cell r="J419" t="str">
            <v>52</v>
          </cell>
          <cell r="K419">
            <v>44370</v>
          </cell>
        </row>
        <row r="420">
          <cell r="E420" t="str">
            <v>53</v>
          </cell>
          <cell r="F420">
            <v>44356</v>
          </cell>
          <cell r="J420" t="str">
            <v>53</v>
          </cell>
          <cell r="K420">
            <v>44370</v>
          </cell>
        </row>
        <row r="421">
          <cell r="E421" t="str">
            <v>54</v>
          </cell>
          <cell r="F421">
            <v>44356</v>
          </cell>
          <cell r="J421" t="str">
            <v>54</v>
          </cell>
          <cell r="K421">
            <v>44370</v>
          </cell>
        </row>
        <row r="422">
          <cell r="E422" t="str">
            <v>55</v>
          </cell>
          <cell r="F422">
            <v>44356</v>
          </cell>
          <cell r="J422" t="str">
            <v>55</v>
          </cell>
          <cell r="K422">
            <v>44370</v>
          </cell>
        </row>
        <row r="423">
          <cell r="E423" t="str">
            <v>56</v>
          </cell>
          <cell r="F423">
            <v>44356</v>
          </cell>
          <cell r="J423" t="str">
            <v>56</v>
          </cell>
          <cell r="K423">
            <v>44370</v>
          </cell>
        </row>
        <row r="424">
          <cell r="E424" t="str">
            <v>57</v>
          </cell>
          <cell r="F424">
            <v>44356</v>
          </cell>
          <cell r="J424" t="str">
            <v>57</v>
          </cell>
          <cell r="K424">
            <v>44370</v>
          </cell>
        </row>
        <row r="425">
          <cell r="E425" t="str">
            <v>58</v>
          </cell>
          <cell r="F425">
            <v>44356</v>
          </cell>
          <cell r="J425" t="str">
            <v>58</v>
          </cell>
          <cell r="K425">
            <v>44370</v>
          </cell>
        </row>
        <row r="426">
          <cell r="E426" t="str">
            <v>59</v>
          </cell>
          <cell r="F426">
            <v>44356</v>
          </cell>
          <cell r="J426" t="str">
            <v>59</v>
          </cell>
          <cell r="K426">
            <v>44370</v>
          </cell>
        </row>
        <row r="427">
          <cell r="E427" t="str">
            <v>60</v>
          </cell>
          <cell r="F427">
            <v>44356</v>
          </cell>
          <cell r="J427" t="str">
            <v>60</v>
          </cell>
          <cell r="K427">
            <v>44370</v>
          </cell>
        </row>
        <row r="428">
          <cell r="E428" t="str">
            <v>61</v>
          </cell>
          <cell r="F428">
            <v>44357</v>
          </cell>
          <cell r="J428" t="str">
            <v>61</v>
          </cell>
          <cell r="K428">
            <v>44371</v>
          </cell>
        </row>
        <row r="429">
          <cell r="E429" t="str">
            <v>62</v>
          </cell>
          <cell r="F429">
            <v>44357</v>
          </cell>
          <cell r="J429" t="str">
            <v>62</v>
          </cell>
          <cell r="K429">
            <v>44371</v>
          </cell>
        </row>
        <row r="430">
          <cell r="E430" t="str">
            <v>63</v>
          </cell>
          <cell r="F430">
            <v>44357</v>
          </cell>
          <cell r="J430" t="str">
            <v>63</v>
          </cell>
          <cell r="K430">
            <v>44371</v>
          </cell>
        </row>
        <row r="431">
          <cell r="E431" t="str">
            <v>64</v>
          </cell>
          <cell r="F431">
            <v>44357</v>
          </cell>
          <cell r="J431" t="str">
            <v>64</v>
          </cell>
          <cell r="K431">
            <v>44371</v>
          </cell>
        </row>
        <row r="432">
          <cell r="E432" t="str">
            <v>65</v>
          </cell>
          <cell r="F432">
            <v>44357</v>
          </cell>
          <cell r="J432" t="str">
            <v>65</v>
          </cell>
          <cell r="K432">
            <v>44371</v>
          </cell>
        </row>
        <row r="433">
          <cell r="E433" t="str">
            <v>66</v>
          </cell>
          <cell r="F433">
            <v>44357</v>
          </cell>
          <cell r="J433" t="str">
            <v>66</v>
          </cell>
          <cell r="K433">
            <v>44371</v>
          </cell>
        </row>
        <row r="434">
          <cell r="E434" t="str">
            <v>67</v>
          </cell>
          <cell r="F434">
            <v>44357</v>
          </cell>
          <cell r="J434" t="str">
            <v>67</v>
          </cell>
          <cell r="K434">
            <v>44371</v>
          </cell>
        </row>
        <row r="435">
          <cell r="E435" t="str">
            <v>68</v>
          </cell>
          <cell r="F435">
            <v>44357</v>
          </cell>
          <cell r="J435" t="str">
            <v>68</v>
          </cell>
          <cell r="K435">
            <v>44371</v>
          </cell>
        </row>
        <row r="436">
          <cell r="E436" t="str">
            <v>69</v>
          </cell>
          <cell r="F436">
            <v>44357</v>
          </cell>
          <cell r="J436" t="str">
            <v>69</v>
          </cell>
          <cell r="K436">
            <v>44371</v>
          </cell>
        </row>
        <row r="437">
          <cell r="E437" t="str">
            <v>70</v>
          </cell>
          <cell r="F437">
            <v>44357</v>
          </cell>
          <cell r="J437" t="str">
            <v>70</v>
          </cell>
          <cell r="K437">
            <v>44371</v>
          </cell>
        </row>
        <row r="438">
          <cell r="E438" t="str">
            <v>71</v>
          </cell>
          <cell r="F438">
            <v>44357</v>
          </cell>
          <cell r="J438" t="str">
            <v>71</v>
          </cell>
          <cell r="K438">
            <v>44371</v>
          </cell>
        </row>
        <row r="439">
          <cell r="E439" t="str">
            <v>72</v>
          </cell>
          <cell r="F439">
            <v>44357</v>
          </cell>
          <cell r="J439" t="str">
            <v>72</v>
          </cell>
          <cell r="K439">
            <v>44371</v>
          </cell>
        </row>
        <row r="440">
          <cell r="E440" t="str">
            <v>73</v>
          </cell>
          <cell r="F440">
            <v>44357</v>
          </cell>
          <cell r="J440" t="str">
            <v>73</v>
          </cell>
          <cell r="K440">
            <v>44371</v>
          </cell>
        </row>
        <row r="441">
          <cell r="E441" t="str">
            <v>74</v>
          </cell>
          <cell r="F441">
            <v>44357</v>
          </cell>
          <cell r="J441" t="str">
            <v>74</v>
          </cell>
          <cell r="K441">
            <v>44371</v>
          </cell>
        </row>
        <row r="442">
          <cell r="E442" t="str">
            <v>75</v>
          </cell>
          <cell r="F442">
            <v>44357</v>
          </cell>
          <cell r="J442" t="str">
            <v>75</v>
          </cell>
          <cell r="K442">
            <v>44371</v>
          </cell>
        </row>
        <row r="443">
          <cell r="E443" t="str">
            <v>76</v>
          </cell>
          <cell r="F443">
            <v>44357</v>
          </cell>
          <cell r="J443" t="str">
            <v>76</v>
          </cell>
          <cell r="K443">
            <v>44371</v>
          </cell>
        </row>
        <row r="444">
          <cell r="E444" t="str">
            <v>77</v>
          </cell>
          <cell r="F444">
            <v>44357</v>
          </cell>
          <cell r="J444" t="str">
            <v>77</v>
          </cell>
          <cell r="K444">
            <v>44371</v>
          </cell>
        </row>
        <row r="445">
          <cell r="E445" t="str">
            <v>78</v>
          </cell>
          <cell r="F445">
            <v>44357</v>
          </cell>
          <cell r="J445" t="str">
            <v>78</v>
          </cell>
          <cell r="K445">
            <v>44371</v>
          </cell>
        </row>
        <row r="446">
          <cell r="E446" t="str">
            <v>79</v>
          </cell>
          <cell r="F446">
            <v>44357</v>
          </cell>
          <cell r="J446" t="str">
            <v>79</v>
          </cell>
          <cell r="K446">
            <v>44371</v>
          </cell>
        </row>
        <row r="447">
          <cell r="E447" t="str">
            <v>80</v>
          </cell>
          <cell r="F447">
            <v>44357</v>
          </cell>
          <cell r="J447" t="str">
            <v>80</v>
          </cell>
          <cell r="K447">
            <v>44371</v>
          </cell>
        </row>
        <row r="448">
          <cell r="E448" t="str">
            <v>81</v>
          </cell>
          <cell r="F448">
            <v>44358</v>
          </cell>
          <cell r="J448" t="str">
            <v>81</v>
          </cell>
          <cell r="K448">
            <v>44372</v>
          </cell>
        </row>
        <row r="449">
          <cell r="E449" t="str">
            <v>82</v>
          </cell>
          <cell r="F449">
            <v>44358</v>
          </cell>
          <cell r="J449" t="str">
            <v>82</v>
          </cell>
          <cell r="K449">
            <v>44372</v>
          </cell>
        </row>
        <row r="450">
          <cell r="E450" t="str">
            <v>83</v>
          </cell>
          <cell r="F450">
            <v>44358</v>
          </cell>
          <cell r="J450" t="str">
            <v>83</v>
          </cell>
          <cell r="K450">
            <v>44372</v>
          </cell>
        </row>
        <row r="451">
          <cell r="E451" t="str">
            <v>84</v>
          </cell>
          <cell r="F451">
            <v>44358</v>
          </cell>
          <cell r="J451" t="str">
            <v>84</v>
          </cell>
          <cell r="K451">
            <v>44372</v>
          </cell>
        </row>
        <row r="452">
          <cell r="E452" t="str">
            <v>85</v>
          </cell>
          <cell r="F452">
            <v>44358</v>
          </cell>
          <cell r="J452" t="str">
            <v>85</v>
          </cell>
          <cell r="K452">
            <v>44372</v>
          </cell>
        </row>
        <row r="453">
          <cell r="E453" t="str">
            <v>86</v>
          </cell>
          <cell r="F453">
            <v>44358</v>
          </cell>
          <cell r="J453" t="str">
            <v>86</v>
          </cell>
          <cell r="K453">
            <v>44372</v>
          </cell>
        </row>
        <row r="454">
          <cell r="E454" t="str">
            <v>87</v>
          </cell>
          <cell r="F454">
            <v>44358</v>
          </cell>
          <cell r="J454" t="str">
            <v>87</v>
          </cell>
          <cell r="K454">
            <v>44372</v>
          </cell>
        </row>
        <row r="455">
          <cell r="E455" t="str">
            <v>88</v>
          </cell>
          <cell r="F455">
            <v>44358</v>
          </cell>
          <cell r="J455" t="str">
            <v>88</v>
          </cell>
          <cell r="K455">
            <v>44372</v>
          </cell>
        </row>
        <row r="456">
          <cell r="E456" t="str">
            <v>89</v>
          </cell>
          <cell r="F456">
            <v>44358</v>
          </cell>
          <cell r="J456" t="str">
            <v>89</v>
          </cell>
          <cell r="K456">
            <v>44372</v>
          </cell>
        </row>
        <row r="457">
          <cell r="E457" t="str">
            <v>90</v>
          </cell>
          <cell r="F457">
            <v>44358</v>
          </cell>
          <cell r="J457" t="str">
            <v>90</v>
          </cell>
          <cell r="K457">
            <v>44372</v>
          </cell>
        </row>
        <row r="458">
          <cell r="E458" t="str">
            <v>91</v>
          </cell>
          <cell r="F458">
            <v>44358</v>
          </cell>
          <cell r="J458" t="str">
            <v>91</v>
          </cell>
          <cell r="K458">
            <v>44372</v>
          </cell>
        </row>
        <row r="459">
          <cell r="E459" t="str">
            <v>92</v>
          </cell>
          <cell r="F459">
            <v>44358</v>
          </cell>
          <cell r="J459" t="str">
            <v>92</v>
          </cell>
          <cell r="K459">
            <v>44372</v>
          </cell>
        </row>
        <row r="460">
          <cell r="E460" t="str">
            <v>93</v>
          </cell>
          <cell r="F460">
            <v>44358</v>
          </cell>
          <cell r="J460" t="str">
            <v>93</v>
          </cell>
          <cell r="K460">
            <v>44372</v>
          </cell>
        </row>
        <row r="461">
          <cell r="E461" t="str">
            <v>94</v>
          </cell>
          <cell r="F461">
            <v>44358</v>
          </cell>
          <cell r="J461" t="str">
            <v>94</v>
          </cell>
          <cell r="K461">
            <v>44372</v>
          </cell>
        </row>
        <row r="462">
          <cell r="E462" t="str">
            <v>95</v>
          </cell>
          <cell r="F462">
            <v>44358</v>
          </cell>
          <cell r="J462" t="str">
            <v>95</v>
          </cell>
          <cell r="K462">
            <v>44372</v>
          </cell>
        </row>
        <row r="463">
          <cell r="E463" t="str">
            <v>96</v>
          </cell>
          <cell r="F463">
            <v>44358</v>
          </cell>
          <cell r="J463" t="str">
            <v>96</v>
          </cell>
          <cell r="K463">
            <v>44372</v>
          </cell>
        </row>
        <row r="464">
          <cell r="E464" t="str">
            <v>97</v>
          </cell>
          <cell r="F464">
            <v>44358</v>
          </cell>
          <cell r="J464" t="str">
            <v>97</v>
          </cell>
          <cell r="K464">
            <v>44372</v>
          </cell>
        </row>
        <row r="465">
          <cell r="E465" t="str">
            <v>98</v>
          </cell>
          <cell r="F465">
            <v>44358</v>
          </cell>
          <cell r="J465" t="str">
            <v>98</v>
          </cell>
          <cell r="K465">
            <v>44372</v>
          </cell>
        </row>
        <row r="466">
          <cell r="E466" t="str">
            <v>99</v>
          </cell>
          <cell r="F466">
            <v>44358</v>
          </cell>
          <cell r="J466" t="str">
            <v>99</v>
          </cell>
          <cell r="K466">
            <v>44372</v>
          </cell>
        </row>
        <row r="467">
          <cell r="E467" t="str">
            <v>00</v>
          </cell>
          <cell r="F467">
            <v>44358</v>
          </cell>
          <cell r="J467" t="str">
            <v>00</v>
          </cell>
          <cell r="K467">
            <v>44372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nicio"/>
      <sheetName val="Indicadores"/>
      <sheetName val="PUC_Comerciantes_Gral."/>
      <sheetName val="BP_Año_2"/>
      <sheetName val="BP_Año_1"/>
      <sheetName val="BCE_GRAL"/>
      <sheetName val="PYG"/>
      <sheetName val="Variaciones"/>
      <sheetName val="Capital_Trabajo"/>
      <sheetName val="Flujo_Efectivo"/>
      <sheetName val="Cambios_Patrimonio"/>
      <sheetName val="Conciliacion_Patrimonio"/>
      <sheetName val="Notas_Estados_Financieros"/>
      <sheetName val="Certificacion"/>
      <sheetName val="Inf_ContableFinanciero"/>
      <sheetName val="PUC_NIIF"/>
      <sheetName val="BP_Diciembre"/>
      <sheetName val="Notas"/>
      <sheetName val="Presupuesto_Base"/>
      <sheetName val="PPTO_Proyect"/>
      <sheetName val="Parámetros"/>
      <sheetName val="Hoja_Indicadores"/>
      <sheetName val="KPI"/>
      <sheetName val="CMI"/>
      <sheetName val="Tendencias"/>
      <sheetName val="Ind_Gestion"/>
      <sheetName val="Indices Financieros"/>
      <sheetName val="IndicesDinámicos"/>
      <sheetName val="Indices de Liquidez"/>
      <sheetName val="Capital de Trabajo"/>
      <sheetName val="Razón Corriente"/>
      <sheetName val="Prueba Acida"/>
      <sheetName val="Rotación de Cuentas x Cobrar"/>
      <sheetName val="Rotación de Activo Total"/>
      <sheetName val="Rotación de Activos Fijos"/>
      <sheetName val="Rotación de Inventarios"/>
      <sheetName val="Edad de la Cartera"/>
      <sheetName val="Edad de los Inventarios"/>
      <sheetName val="Rotación Cuentas por Pagar"/>
      <sheetName val="Edad Cuentas por Pagar"/>
      <sheetName val="Indices de Endeudamiento"/>
      <sheetName val="Endeudamiento"/>
      <sheetName val="Propiedad de los Socios"/>
      <sheetName val="Relación Deuda a Patrimonio"/>
      <sheetName val="Rel. Deuda Largo Pzo a Patrimon"/>
      <sheetName val="Indices de Rentabilidad"/>
      <sheetName val="Indice Natural de Utilidad"/>
      <sheetName val="Indice Utilidad de Operación"/>
      <sheetName val="Indice Utilidad por Accion"/>
      <sheetName val="Rendimiento del Activo Total"/>
      <sheetName val="Rendimiento del Activo Fijo"/>
      <sheetName val="Rentabilidad del Patrimonio"/>
      <sheetName val="Rentabilidad Capital de Trabajo"/>
      <sheetName val="Fórmula de Dupont"/>
      <sheetName val="Dividendos por Acción"/>
      <sheetName val="Indices de Cobertura"/>
      <sheetName val="Cobertura de Intereses"/>
      <sheetName val="Cubrimiento Financiero"/>
      <sheetName val="Posición Defensiva"/>
      <sheetName val="Ana. Cuentas"/>
      <sheetName val="Analisis Gerencial"/>
      <sheetName val="Resumen General"/>
      <sheetName val="Resumen General Mes"/>
      <sheetName val="Plan de Cuentas (Colombia)"/>
      <sheetName val="Balance General AH"/>
      <sheetName val="Balance General AV"/>
      <sheetName val="Pérdidas y Ganancias AH"/>
      <sheetName val="Pérdidas y Ganancias AV"/>
      <sheetName val="PyG Mes Acumulado AH"/>
      <sheetName val="PyG Mes Acumulado AV"/>
      <sheetName val="Balance General Anual"/>
      <sheetName val="PyG Anual"/>
      <sheetName val="Estado de Cambio SF"/>
      <sheetName val="Flujo de Efectivos"/>
      <sheetName val="Estado de Cambio PT"/>
    </sheetNames>
    <sheetDataSet>
      <sheetData sheetId="0">
        <row r="12">
          <cell r="D12" t="str">
            <v xml:space="preserve">L_ Indices_ de_ Liquidez </v>
          </cell>
        </row>
        <row r="13">
          <cell r="D13" t="str">
            <v>E_Indices_de_Endeudamiento</v>
          </cell>
        </row>
        <row r="14">
          <cell r="D14" t="str">
            <v>R_Indices_de_Rentabilidad</v>
          </cell>
        </row>
        <row r="15">
          <cell r="D15" t="str">
            <v>C_Indices_de_Cobertura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DataSheet"/>
      <sheetName val="Datos"/>
      <sheetName val="DASHBOARD"/>
      <sheetName val="Calc"/>
      <sheetName val="Estado de Resultados"/>
    </sheetNames>
    <sheetDataSet>
      <sheetData sheetId="0"/>
      <sheetData sheetId="1">
        <row r="36">
          <cell r="C36" t="str">
            <v>ENERO</v>
          </cell>
        </row>
        <row r="37">
          <cell r="C37" t="str">
            <v>FEBRERO</v>
          </cell>
        </row>
        <row r="38">
          <cell r="C38" t="str">
            <v>MARZO</v>
          </cell>
        </row>
        <row r="39">
          <cell r="C39" t="str">
            <v>ABRIL</v>
          </cell>
        </row>
        <row r="40">
          <cell r="C40" t="str">
            <v>MAYO</v>
          </cell>
        </row>
        <row r="41">
          <cell r="C41" t="str">
            <v>JUNIO</v>
          </cell>
        </row>
        <row r="42">
          <cell r="C42" t="str">
            <v>JULIO</v>
          </cell>
        </row>
        <row r="43">
          <cell r="C43" t="str">
            <v>AGOSTO</v>
          </cell>
        </row>
        <row r="44">
          <cell r="C44" t="str">
            <v>SEPTIEMBRE</v>
          </cell>
        </row>
        <row r="45">
          <cell r="C45" t="str">
            <v>OCTUBRE</v>
          </cell>
        </row>
        <row r="46">
          <cell r="C46" t="str">
            <v>NOVIEMBRE</v>
          </cell>
        </row>
        <row r="47">
          <cell r="C47" t="str">
            <v>DICIEMBRE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right"/>
      <sheetName val="Empieza aquí"/>
      <sheetName val="Introducción"/>
      <sheetName val="Datos ejercicio-individual"/>
      <sheetName val="Estado-cambios-patrimon-individ"/>
      <sheetName val="Estado-cambios-patrimon-consoli"/>
      <sheetName val="Listado completo de archivos "/>
    </sheetNames>
    <sheetDataSet>
      <sheetData sheetId="0"/>
      <sheetData sheetId="1"/>
      <sheetData sheetId="2"/>
      <sheetData sheetId="3">
        <row r="10">
          <cell r="F10">
            <v>41800000</v>
          </cell>
        </row>
        <row r="11">
          <cell r="F11">
            <v>0</v>
          </cell>
        </row>
        <row r="12">
          <cell r="F12">
            <v>23181689</v>
          </cell>
        </row>
        <row r="14">
          <cell r="E14">
            <v>9262634</v>
          </cell>
          <cell r="F14">
            <v>9262634</v>
          </cell>
        </row>
        <row r="17">
          <cell r="F17">
            <v>3124316976</v>
          </cell>
        </row>
        <row r="22">
          <cell r="F22">
            <v>0</v>
          </cell>
        </row>
        <row r="23">
          <cell r="F23">
            <v>0</v>
          </cell>
        </row>
        <row r="29">
          <cell r="D29">
            <v>0</v>
          </cell>
        </row>
        <row r="31">
          <cell r="D31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5"/>
      <sheetName val="Tabla"/>
      <sheetName val="Hoja7"/>
      <sheetName val="ExportarAExcel"/>
      <sheetName val="Hoja2"/>
      <sheetName val="ESTADO FINANCIERO"/>
      <sheetName val="ESTADO DE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I4" t="str">
            <v>CENTRO MEDICO ENDOCENTRO LTDA</v>
          </cell>
        </row>
        <row r="5">
          <cell r="I5" t="str">
            <v>NIT: 830.043.273-1</v>
          </cell>
        </row>
      </sheetData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001"/>
      <sheetName val="FT001 -2"/>
      <sheetName val="Hoja1"/>
      <sheetName val="FT004CXP"/>
      <sheetName val="FT004CXP (2)"/>
      <sheetName val="FTOO3CXC"/>
      <sheetName val="FT025"/>
      <sheetName val="FTOO3CXC (2)"/>
      <sheetName val="FT025-2"/>
      <sheetName val="Hoja2"/>
    </sheetNames>
    <sheetDataSet>
      <sheetData sheetId="0"/>
      <sheetData sheetId="1">
        <row r="1205">
          <cell r="D1205">
            <v>1506591148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showGridLines="0" tabSelected="1" topLeftCell="B1" zoomScale="55" zoomScaleNormal="55" workbookViewId="0">
      <selection activeCell="I77" sqref="I77"/>
    </sheetView>
  </sheetViews>
  <sheetFormatPr baseColWidth="10" defaultRowHeight="29.25" customHeight="1" x14ac:dyDescent="0.3"/>
  <cols>
    <col min="1" max="1" width="12.5703125" style="27" customWidth="1"/>
    <col min="2" max="2" width="8.140625" style="27" customWidth="1"/>
    <col min="3" max="3" width="2.140625" style="27" customWidth="1"/>
    <col min="4" max="4" width="3.5703125" style="27" customWidth="1"/>
    <col min="5" max="5" width="27.5703125" style="27" customWidth="1"/>
    <col min="6" max="6" width="37.85546875" style="27" customWidth="1"/>
    <col min="7" max="7" width="13.5703125" style="27" customWidth="1"/>
    <col min="8" max="8" width="39.85546875" style="40" customWidth="1"/>
    <col min="9" max="9" width="38.28515625" style="38" customWidth="1"/>
    <col min="10" max="10" width="9.7109375" style="27" customWidth="1"/>
    <col min="11" max="11" width="31.5703125" style="40" customWidth="1"/>
    <col min="12" max="12" width="32.7109375" style="38" customWidth="1"/>
    <col min="13" max="13" width="19.42578125" style="27" bestFit="1" customWidth="1"/>
    <col min="14" max="14" width="17.5703125" style="27" bestFit="1" customWidth="1"/>
    <col min="15" max="15" width="21.140625" style="27" hidden="1" customWidth="1"/>
    <col min="16" max="16" width="23.7109375" style="27" hidden="1" customWidth="1"/>
    <col min="17" max="16384" width="11.42578125" style="27"/>
  </cols>
  <sheetData>
    <row r="1" spans="1:13" ht="29.25" customHeight="1" x14ac:dyDescent="0.3">
      <c r="A1" s="30"/>
      <c r="B1" s="30"/>
      <c r="C1" s="30"/>
      <c r="D1" s="30"/>
      <c r="E1" s="30"/>
      <c r="F1" s="30"/>
      <c r="G1" s="31"/>
      <c r="H1" s="31"/>
      <c r="I1" s="93"/>
      <c r="J1" s="93"/>
      <c r="K1" s="115"/>
      <c r="L1" s="33"/>
      <c r="M1" s="34"/>
    </row>
    <row r="2" spans="1:13" ht="29.25" customHeight="1" x14ac:dyDescent="0.3">
      <c r="A2" s="30"/>
      <c r="B2" s="30"/>
      <c r="C2" s="30"/>
      <c r="E2" s="35"/>
      <c r="F2" s="35"/>
      <c r="G2" s="35"/>
      <c r="H2" s="56"/>
      <c r="I2" s="68" t="s">
        <v>13</v>
      </c>
      <c r="J2" s="56"/>
      <c r="K2" s="26"/>
      <c r="L2" s="37"/>
      <c r="M2" s="37"/>
    </row>
    <row r="3" spans="1:13" ht="29.25" customHeight="1" x14ac:dyDescent="0.3">
      <c r="A3" s="30"/>
      <c r="B3" s="30"/>
      <c r="C3" s="30"/>
      <c r="E3" s="35"/>
      <c r="F3" s="35"/>
      <c r="G3" s="35"/>
      <c r="H3" s="56"/>
      <c r="I3" s="68" t="s">
        <v>14</v>
      </c>
      <c r="J3" s="42"/>
      <c r="K3" s="62"/>
    </row>
    <row r="4" spans="1:13" ht="29.25" customHeight="1" x14ac:dyDescent="0.3">
      <c r="A4" s="30"/>
      <c r="B4" s="30"/>
      <c r="C4" s="30"/>
      <c r="E4" s="35"/>
      <c r="F4" s="35"/>
      <c r="G4" s="36"/>
      <c r="H4" s="56"/>
      <c r="I4" s="68" t="s">
        <v>15</v>
      </c>
      <c r="J4" s="42"/>
      <c r="K4" s="42"/>
    </row>
    <row r="5" spans="1:13" ht="29.25" customHeight="1" x14ac:dyDescent="0.3">
      <c r="A5" s="30"/>
      <c r="B5" s="30"/>
      <c r="C5" s="30"/>
      <c r="D5" s="35"/>
      <c r="E5" s="35"/>
      <c r="F5" s="35"/>
      <c r="G5" s="35"/>
      <c r="H5" s="56"/>
      <c r="I5" s="68" t="s">
        <v>358</v>
      </c>
      <c r="J5" s="42"/>
      <c r="K5" s="42"/>
      <c r="L5" s="35"/>
      <c r="M5" s="35"/>
    </row>
    <row r="6" spans="1:13" ht="29.25" customHeight="1" x14ac:dyDescent="0.3">
      <c r="A6" s="30"/>
      <c r="B6" s="30"/>
      <c r="C6" s="30"/>
      <c r="D6" s="39"/>
      <c r="E6" s="39"/>
      <c r="F6" s="39"/>
      <c r="G6" s="39"/>
      <c r="H6" s="56"/>
      <c r="I6" s="68" t="s">
        <v>0</v>
      </c>
      <c r="J6" s="68"/>
      <c r="K6" s="68"/>
      <c r="L6" s="36"/>
      <c r="M6" s="36"/>
    </row>
    <row r="7" spans="1:13" ht="29.25" customHeight="1" x14ac:dyDescent="0.3">
      <c r="A7" s="30"/>
      <c r="B7" s="30"/>
      <c r="C7" s="30"/>
      <c r="I7" s="258" t="s">
        <v>1639</v>
      </c>
    </row>
    <row r="8" spans="1:13" ht="29.25" customHeight="1" x14ac:dyDescent="0.3">
      <c r="A8" s="30"/>
      <c r="B8" s="30"/>
      <c r="C8" s="30"/>
      <c r="D8" s="30"/>
      <c r="E8" s="30"/>
      <c r="F8" s="30"/>
      <c r="G8" s="31"/>
      <c r="H8" s="41"/>
      <c r="I8" s="33"/>
      <c r="J8" s="32"/>
      <c r="K8" s="116"/>
      <c r="L8" s="33"/>
      <c r="M8" s="34"/>
    </row>
    <row r="9" spans="1:13" ht="29.25" customHeight="1" x14ac:dyDescent="0.3">
      <c r="A9" s="42"/>
      <c r="B9" s="42"/>
      <c r="C9" s="42"/>
      <c r="D9" s="42"/>
      <c r="E9" s="42"/>
      <c r="F9" s="42"/>
      <c r="G9" s="28" t="s">
        <v>16</v>
      </c>
      <c r="H9" s="250"/>
      <c r="I9" s="250"/>
      <c r="J9" s="43"/>
      <c r="K9" s="250"/>
      <c r="L9" s="250"/>
      <c r="M9" s="44"/>
    </row>
    <row r="10" spans="1:13" ht="29.25" customHeight="1" x14ac:dyDescent="0.3">
      <c r="B10" s="45" t="s">
        <v>17</v>
      </c>
      <c r="C10" s="45"/>
      <c r="D10" s="45"/>
      <c r="E10" s="45"/>
      <c r="F10" s="45"/>
      <c r="H10" s="251">
        <v>2024</v>
      </c>
      <c r="I10" s="251"/>
      <c r="J10" s="46"/>
      <c r="K10" s="251">
        <v>2025</v>
      </c>
      <c r="L10" s="251"/>
      <c r="M10" s="47"/>
    </row>
    <row r="11" spans="1:13" s="48" customFormat="1" ht="29.25" customHeight="1" x14ac:dyDescent="0.35">
      <c r="B11" s="49" t="s">
        <v>18</v>
      </c>
      <c r="C11" s="50"/>
      <c r="D11" s="50"/>
      <c r="E11" s="50"/>
      <c r="F11" s="50"/>
      <c r="G11" s="50"/>
      <c r="H11" s="50"/>
      <c r="I11" s="51"/>
      <c r="J11" s="50"/>
      <c r="K11" s="50"/>
      <c r="L11" s="51"/>
      <c r="M11" s="52"/>
    </row>
    <row r="12" spans="1:13" s="48" customFormat="1" ht="29.25" customHeight="1" x14ac:dyDescent="0.35">
      <c r="A12" s="49"/>
      <c r="B12" s="94" t="s">
        <v>19</v>
      </c>
      <c r="C12" s="95"/>
      <c r="D12" s="95"/>
      <c r="E12" s="95"/>
      <c r="F12" s="95"/>
      <c r="G12" s="95"/>
      <c r="H12" s="96"/>
      <c r="I12" s="97">
        <f>+SUM(H13:H16)</f>
        <v>3062653058.9499998</v>
      </c>
      <c r="J12" s="98"/>
      <c r="K12" s="96"/>
      <c r="L12" s="97">
        <f>+SUM(K13:K16)</f>
        <v>2911486539</v>
      </c>
    </row>
    <row r="13" spans="1:13" ht="29.25" customHeight="1" x14ac:dyDescent="0.3">
      <c r="B13" s="28" t="s">
        <v>20</v>
      </c>
      <c r="F13" s="56"/>
      <c r="G13" s="56" t="s">
        <v>21</v>
      </c>
      <c r="H13" s="57">
        <v>300000</v>
      </c>
      <c r="J13" s="58"/>
      <c r="K13" s="57">
        <v>300000</v>
      </c>
      <c r="M13" s="59"/>
    </row>
    <row r="14" spans="1:13" ht="29.25" customHeight="1" x14ac:dyDescent="0.3">
      <c r="B14" s="28" t="s">
        <v>22</v>
      </c>
      <c r="F14" s="56"/>
      <c r="G14" s="56" t="s">
        <v>21</v>
      </c>
      <c r="H14" s="57">
        <v>958130747</v>
      </c>
      <c r="J14" s="58"/>
      <c r="K14" s="57">
        <v>869935849</v>
      </c>
      <c r="M14" s="59"/>
    </row>
    <row r="15" spans="1:13" ht="29.25" customHeight="1" x14ac:dyDescent="0.3">
      <c r="B15" s="28" t="s">
        <v>68</v>
      </c>
      <c r="F15" s="56"/>
      <c r="G15" s="56" t="s">
        <v>21</v>
      </c>
      <c r="H15" s="57">
        <v>500000000</v>
      </c>
      <c r="J15" s="58"/>
      <c r="K15" s="57">
        <v>463500000</v>
      </c>
      <c r="M15" s="59"/>
    </row>
    <row r="16" spans="1:13" ht="29.25" customHeight="1" x14ac:dyDescent="0.3">
      <c r="B16" s="28" t="s">
        <v>23</v>
      </c>
      <c r="F16" s="56"/>
      <c r="G16" s="56" t="s">
        <v>24</v>
      </c>
      <c r="H16" s="57">
        <f>1682222311.95-78000000</f>
        <v>1604222311.95</v>
      </c>
      <c r="I16" s="29"/>
      <c r="J16" s="58"/>
      <c r="K16" s="57">
        <v>1577750690</v>
      </c>
      <c r="L16" s="29"/>
      <c r="M16" s="59"/>
    </row>
    <row r="17" spans="1:17" s="48" customFormat="1" ht="29.25" customHeight="1" thickBot="1" x14ac:dyDescent="0.4">
      <c r="A17" s="113"/>
      <c r="B17" s="49" t="s">
        <v>29</v>
      </c>
      <c r="D17" s="49"/>
      <c r="E17" s="49"/>
      <c r="F17" s="49"/>
      <c r="G17" s="67"/>
      <c r="H17" s="54"/>
      <c r="I17" s="114">
        <f>+SUM(I12:I16)</f>
        <v>3062653058.9499998</v>
      </c>
      <c r="J17" s="55"/>
      <c r="K17" s="54"/>
      <c r="L17" s="114">
        <f>+SUM(L12:L16)</f>
        <v>2911486539</v>
      </c>
      <c r="M17" s="54"/>
    </row>
    <row r="18" spans="1:17" s="48" customFormat="1" ht="29.25" customHeight="1" thickTop="1" x14ac:dyDescent="0.35">
      <c r="A18" s="113"/>
      <c r="B18" s="49"/>
      <c r="D18" s="49"/>
      <c r="E18" s="49"/>
      <c r="F18" s="49"/>
      <c r="G18" s="67"/>
      <c r="H18" s="54"/>
      <c r="I18" s="78"/>
      <c r="J18" s="55"/>
      <c r="K18" s="54"/>
      <c r="L18" s="78"/>
      <c r="M18" s="54"/>
    </row>
    <row r="19" spans="1:17" ht="29.25" customHeight="1" x14ac:dyDescent="0.3">
      <c r="B19" s="62" t="s">
        <v>30</v>
      </c>
      <c r="G19" s="26"/>
      <c r="I19" s="58"/>
      <c r="J19" s="58"/>
      <c r="K19" s="57"/>
      <c r="M19" s="69"/>
    </row>
    <row r="20" spans="1:17" ht="29.25" customHeight="1" x14ac:dyDescent="0.35">
      <c r="A20" s="61"/>
      <c r="B20" s="94" t="s">
        <v>25</v>
      </c>
      <c r="C20" s="95"/>
      <c r="D20" s="95"/>
      <c r="E20" s="95"/>
      <c r="F20" s="95"/>
      <c r="G20" s="95"/>
      <c r="H20" s="96"/>
      <c r="I20" s="97">
        <f>+SUM(H21:H25)</f>
        <v>540683333.04999995</v>
      </c>
      <c r="J20" s="98"/>
      <c r="K20" s="96"/>
      <c r="L20" s="97">
        <f>+SUM(K21:K26)</f>
        <v>664446327</v>
      </c>
      <c r="M20" s="66"/>
    </row>
    <row r="21" spans="1:17" ht="29.25" customHeight="1" x14ac:dyDescent="0.3">
      <c r="B21" s="28" t="s">
        <v>64</v>
      </c>
      <c r="F21" s="56"/>
      <c r="G21" s="26" t="s">
        <v>24</v>
      </c>
      <c r="H21" s="57">
        <v>5000000</v>
      </c>
      <c r="I21" s="29"/>
      <c r="K21" s="57">
        <f>5000000+66800000</f>
        <v>71800000</v>
      </c>
      <c r="L21" s="29"/>
      <c r="M21" s="59"/>
    </row>
    <row r="22" spans="1:17" ht="29.25" customHeight="1" x14ac:dyDescent="0.3">
      <c r="B22" s="28" t="s">
        <v>65</v>
      </c>
      <c r="F22" s="56"/>
      <c r="G22" s="26" t="s">
        <v>24</v>
      </c>
      <c r="H22" s="57">
        <v>5681000</v>
      </c>
      <c r="I22" s="29"/>
      <c r="K22" s="57">
        <v>10200000</v>
      </c>
      <c r="L22" s="29"/>
      <c r="M22" s="59"/>
    </row>
    <row r="23" spans="1:17" ht="29.25" customHeight="1" x14ac:dyDescent="0.3">
      <c r="B23" s="28" t="s">
        <v>69</v>
      </c>
      <c r="G23" s="26" t="s">
        <v>26</v>
      </c>
      <c r="H23" s="57">
        <v>3672155</v>
      </c>
      <c r="I23" s="29"/>
      <c r="J23" s="58"/>
      <c r="K23" s="57">
        <v>3672155</v>
      </c>
      <c r="L23" s="29"/>
      <c r="M23" s="59"/>
    </row>
    <row r="24" spans="1:17" ht="29.25" customHeight="1" x14ac:dyDescent="0.3">
      <c r="B24" s="28" t="s">
        <v>27</v>
      </c>
      <c r="G24" s="26" t="s">
        <v>26</v>
      </c>
      <c r="H24" s="57">
        <v>419036178.05000001</v>
      </c>
      <c r="I24" s="58"/>
      <c r="J24" s="58"/>
      <c r="K24" s="57">
        <v>447879172</v>
      </c>
      <c r="L24" s="58"/>
      <c r="M24" s="59"/>
      <c r="N24" s="249"/>
      <c r="O24" s="249"/>
      <c r="P24" s="249"/>
      <c r="Q24" s="249"/>
    </row>
    <row r="25" spans="1:17" ht="29.25" customHeight="1" x14ac:dyDescent="0.3">
      <c r="B25" s="28" t="s">
        <v>28</v>
      </c>
      <c r="G25" s="26" t="s">
        <v>26</v>
      </c>
      <c r="H25" s="57">
        <v>107294000</v>
      </c>
      <c r="J25" s="58"/>
      <c r="K25" s="57">
        <v>130895000</v>
      </c>
      <c r="M25" s="59"/>
      <c r="N25" s="249"/>
      <c r="O25" s="249"/>
      <c r="P25" s="249"/>
      <c r="Q25" s="249"/>
    </row>
    <row r="26" spans="1:17" ht="29.25" customHeight="1" x14ac:dyDescent="0.3">
      <c r="B26" s="28"/>
      <c r="G26" s="26"/>
      <c r="H26" s="57"/>
      <c r="J26" s="58"/>
      <c r="K26" s="57"/>
      <c r="M26" s="59"/>
      <c r="N26" s="119"/>
      <c r="O26" s="119"/>
      <c r="P26" s="119"/>
      <c r="Q26" s="119"/>
    </row>
    <row r="27" spans="1:17" ht="29.25" customHeight="1" x14ac:dyDescent="0.3">
      <c r="G27" s="26"/>
      <c r="H27" s="57"/>
      <c r="J27" s="58"/>
      <c r="K27" s="57"/>
      <c r="M27" s="59"/>
      <c r="N27" s="248"/>
      <c r="O27" s="248"/>
      <c r="P27" s="248"/>
      <c r="Q27" s="248"/>
    </row>
    <row r="28" spans="1:17" ht="29.25" customHeight="1" x14ac:dyDescent="0.35">
      <c r="A28" s="62"/>
      <c r="B28" s="99" t="s">
        <v>19</v>
      </c>
      <c r="C28" s="100"/>
      <c r="D28" s="101"/>
      <c r="E28" s="100"/>
      <c r="F28" s="100"/>
      <c r="G28" s="102" t="s">
        <v>31</v>
      </c>
      <c r="H28" s="103"/>
      <c r="I28" s="104">
        <f>SUM(H29:H30)</f>
        <v>6634600</v>
      </c>
      <c r="J28" s="105"/>
      <c r="K28" s="103"/>
      <c r="L28" s="104">
        <f>SUM(K29:K30)</f>
        <v>6634600</v>
      </c>
      <c r="M28" s="69"/>
    </row>
    <row r="29" spans="1:17" ht="29.25" customHeight="1" x14ac:dyDescent="0.3">
      <c r="A29" s="62"/>
      <c r="B29" s="28" t="s">
        <v>32</v>
      </c>
      <c r="G29" s="26"/>
      <c r="H29" s="57">
        <f>6634600-134600</f>
        <v>6500000</v>
      </c>
      <c r="J29" s="58"/>
      <c r="K29" s="57">
        <v>6500000</v>
      </c>
      <c r="M29" s="69"/>
    </row>
    <row r="30" spans="1:17" ht="29.25" customHeight="1" x14ac:dyDescent="0.3">
      <c r="A30" s="62"/>
      <c r="B30" s="28" t="s">
        <v>33</v>
      </c>
      <c r="G30" s="26"/>
      <c r="H30" s="57">
        <v>134600</v>
      </c>
      <c r="J30" s="58"/>
      <c r="K30" s="57">
        <v>134600</v>
      </c>
      <c r="M30" s="69"/>
    </row>
    <row r="31" spans="1:17" ht="29.25" customHeight="1" x14ac:dyDescent="0.3">
      <c r="A31" s="62"/>
      <c r="B31" s="106" t="s">
        <v>34</v>
      </c>
      <c r="C31" s="107"/>
      <c r="D31" s="107"/>
      <c r="E31" s="107"/>
      <c r="F31" s="107"/>
      <c r="G31" s="108" t="s">
        <v>35</v>
      </c>
      <c r="H31" s="109"/>
      <c r="I31" s="110">
        <f>+H32+H33</f>
        <v>1020937170</v>
      </c>
      <c r="J31" s="111"/>
      <c r="K31" s="109"/>
      <c r="L31" s="110">
        <f>+K32+K33</f>
        <v>1328997722</v>
      </c>
      <c r="M31" s="69"/>
    </row>
    <row r="32" spans="1:17" ht="29.25" customHeight="1" x14ac:dyDescent="0.3">
      <c r="A32" s="62"/>
      <c r="B32" s="28" t="s">
        <v>36</v>
      </c>
      <c r="G32" s="26"/>
      <c r="H32" s="57">
        <v>2109447762</v>
      </c>
      <c r="I32" s="58"/>
      <c r="J32" s="58"/>
      <c r="K32" s="57">
        <v>2718524731</v>
      </c>
      <c r="L32" s="58"/>
      <c r="M32" s="69"/>
    </row>
    <row r="33" spans="1:16" ht="29.25" customHeight="1" x14ac:dyDescent="0.3">
      <c r="A33" s="62"/>
      <c r="B33" s="28" t="s">
        <v>37</v>
      </c>
      <c r="G33" s="26"/>
      <c r="H33" s="60">
        <v>-1088510592</v>
      </c>
      <c r="I33" s="58"/>
      <c r="J33" s="58"/>
      <c r="K33" s="60">
        <v>-1389527009</v>
      </c>
      <c r="L33" s="58"/>
      <c r="M33" s="59"/>
      <c r="O33" s="122">
        <f>+H33-K33</f>
        <v>301016417</v>
      </c>
    </row>
    <row r="34" spans="1:16" ht="29.25" customHeight="1" x14ac:dyDescent="0.3">
      <c r="B34" s="62" t="s">
        <v>38</v>
      </c>
      <c r="D34" s="62"/>
      <c r="E34" s="62"/>
      <c r="F34" s="62"/>
      <c r="G34" s="68"/>
      <c r="H34" s="71"/>
      <c r="I34" s="65">
        <f>SUM(I20:I33)</f>
        <v>1568255103.05</v>
      </c>
      <c r="J34" s="65"/>
      <c r="K34" s="71"/>
      <c r="L34" s="65">
        <f>SUM(L28:L33)+L20</f>
        <v>2000078649</v>
      </c>
    </row>
    <row r="35" spans="1:16" s="72" customFormat="1" ht="29.25" customHeight="1" thickBot="1" x14ac:dyDescent="0.35">
      <c r="B35" s="73" t="s">
        <v>39</v>
      </c>
      <c r="C35" s="74"/>
      <c r="D35" s="73"/>
      <c r="E35" s="73"/>
      <c r="F35" s="73"/>
      <c r="G35" s="67"/>
      <c r="H35" s="75"/>
      <c r="I35" s="76">
        <f>+SUM(I17+I34)</f>
        <v>4630908162</v>
      </c>
      <c r="J35" s="55"/>
      <c r="K35" s="75"/>
      <c r="L35" s="76">
        <f>+SUM(L17+L34)</f>
        <v>4911565188</v>
      </c>
      <c r="M35" s="77"/>
      <c r="O35" s="72">
        <v>4911565188</v>
      </c>
      <c r="P35" s="172">
        <f>+L35-O35</f>
        <v>0</v>
      </c>
    </row>
    <row r="36" spans="1:16" ht="29.25" customHeight="1" thickTop="1" x14ac:dyDescent="0.3">
      <c r="A36" s="42"/>
      <c r="G36" s="26"/>
      <c r="I36" s="29"/>
      <c r="J36" s="29"/>
      <c r="K36" s="69"/>
      <c r="L36" s="29"/>
      <c r="M36" s="59"/>
    </row>
    <row r="37" spans="1:16" ht="29.25" customHeight="1" x14ac:dyDescent="0.3">
      <c r="A37" s="42"/>
      <c r="B37" s="79" t="s">
        <v>40</v>
      </c>
      <c r="C37" s="79"/>
      <c r="D37" s="79"/>
      <c r="E37" s="79"/>
      <c r="F37" s="79"/>
      <c r="G37" s="26"/>
      <c r="I37" s="29"/>
      <c r="J37" s="29"/>
      <c r="K37" s="69"/>
      <c r="L37" s="29"/>
      <c r="M37" s="59"/>
    </row>
    <row r="38" spans="1:16" ht="29.25" customHeight="1" x14ac:dyDescent="0.3">
      <c r="B38" s="62" t="s">
        <v>41</v>
      </c>
      <c r="G38" s="26"/>
      <c r="I38" s="29"/>
      <c r="J38" s="29"/>
      <c r="K38" s="69"/>
      <c r="L38" s="29"/>
      <c r="M38" s="59"/>
    </row>
    <row r="39" spans="1:16" ht="29.25" customHeight="1" x14ac:dyDescent="0.3">
      <c r="B39" s="106" t="s">
        <v>42</v>
      </c>
      <c r="C39" s="107"/>
      <c r="D39" s="107"/>
      <c r="E39" s="107"/>
      <c r="F39" s="107"/>
      <c r="G39" s="108" t="s">
        <v>43</v>
      </c>
      <c r="H39" s="109"/>
      <c r="I39" s="110">
        <f>SUM(H40:H46)</f>
        <v>1506591148</v>
      </c>
      <c r="J39" s="111"/>
      <c r="K39" s="109"/>
      <c r="L39" s="110">
        <f>SUM(K40:K46)</f>
        <v>1442594137</v>
      </c>
    </row>
    <row r="40" spans="1:16" ht="29.25" customHeight="1" x14ac:dyDescent="0.3">
      <c r="A40" s="80"/>
      <c r="B40" s="28" t="s">
        <v>44</v>
      </c>
      <c r="G40" s="26"/>
      <c r="H40" s="57">
        <v>892487743</v>
      </c>
      <c r="J40" s="58"/>
      <c r="K40" s="57">
        <v>1182151731</v>
      </c>
      <c r="M40" s="59"/>
    </row>
    <row r="41" spans="1:16" ht="29.25" customHeight="1" x14ac:dyDescent="0.3">
      <c r="A41" s="80"/>
      <c r="B41" s="28" t="s">
        <v>45</v>
      </c>
      <c r="G41" s="26"/>
      <c r="H41" s="57">
        <v>84084155</v>
      </c>
      <c r="J41" s="58"/>
      <c r="K41" s="57">
        <v>159979406</v>
      </c>
      <c r="M41" s="59"/>
    </row>
    <row r="42" spans="1:16" ht="29.25" hidden="1" customHeight="1" x14ac:dyDescent="0.3">
      <c r="A42" s="80"/>
      <c r="B42" s="28" t="s">
        <v>66</v>
      </c>
      <c r="G42" s="26"/>
      <c r="H42" s="57">
        <v>0</v>
      </c>
      <c r="J42" s="58"/>
      <c r="K42" s="57">
        <v>0</v>
      </c>
      <c r="M42" s="59"/>
    </row>
    <row r="43" spans="1:16" ht="29.25" customHeight="1" x14ac:dyDescent="0.3">
      <c r="A43" s="62"/>
      <c r="B43" s="28" t="s">
        <v>27</v>
      </c>
      <c r="G43" s="26"/>
      <c r="H43" s="57">
        <v>55537999</v>
      </c>
      <c r="J43" s="58"/>
      <c r="K43" s="57">
        <v>78468000</v>
      </c>
      <c r="M43" s="59"/>
    </row>
    <row r="44" spans="1:16" ht="29.25" customHeight="1" x14ac:dyDescent="0.3">
      <c r="A44" s="80"/>
      <c r="B44" s="28" t="s">
        <v>46</v>
      </c>
      <c r="G44" s="26"/>
      <c r="H44" s="57">
        <v>17563000</v>
      </c>
      <c r="J44" s="58"/>
      <c r="K44" s="57">
        <v>21365000</v>
      </c>
      <c r="M44" s="59"/>
    </row>
    <row r="45" spans="1:16" ht="29.25" customHeight="1" x14ac:dyDescent="0.3">
      <c r="A45" s="80"/>
      <c r="B45" s="28" t="s">
        <v>63</v>
      </c>
      <c r="G45" s="26"/>
      <c r="H45" s="57">
        <v>456288251</v>
      </c>
      <c r="J45" s="58"/>
      <c r="K45" s="57">
        <v>0</v>
      </c>
      <c r="M45" s="59"/>
      <c r="N45" s="122"/>
      <c r="O45" s="122">
        <f>+K45-N45</f>
        <v>0</v>
      </c>
    </row>
    <row r="46" spans="1:16" ht="29.25" customHeight="1" x14ac:dyDescent="0.3">
      <c r="A46" s="80"/>
      <c r="B46" s="28" t="s">
        <v>71</v>
      </c>
      <c r="G46" s="26"/>
      <c r="H46" s="57">
        <v>630000</v>
      </c>
      <c r="J46" s="58"/>
      <c r="K46" s="57">
        <v>630000</v>
      </c>
      <c r="M46" s="59"/>
    </row>
    <row r="47" spans="1:16" ht="29.25" customHeight="1" x14ac:dyDescent="0.3">
      <c r="A47" s="80"/>
      <c r="B47" s="106" t="s">
        <v>47</v>
      </c>
      <c r="C47" s="107"/>
      <c r="D47" s="107"/>
      <c r="E47" s="107"/>
      <c r="F47" s="107"/>
      <c r="G47" s="108"/>
      <c r="H47" s="109"/>
      <c r="I47" s="110">
        <f>+SUM(H39:H46)</f>
        <v>1506591148</v>
      </c>
      <c r="J47" s="111"/>
      <c r="K47" s="109"/>
      <c r="L47" s="110">
        <f>+SUM(K39:K46)</f>
        <v>1442594137</v>
      </c>
      <c r="M47" s="59"/>
      <c r="O47" s="122">
        <f>+N47-L47</f>
        <v>-1442594137</v>
      </c>
    </row>
    <row r="48" spans="1:16" ht="29.25" customHeight="1" x14ac:dyDescent="0.3">
      <c r="A48" s="80"/>
      <c r="C48" s="62"/>
      <c r="D48" s="62"/>
      <c r="E48" s="62"/>
      <c r="F48" s="62"/>
      <c r="H48" s="71"/>
      <c r="I48" s="65"/>
      <c r="J48" s="65"/>
      <c r="K48" s="71"/>
      <c r="L48" s="58"/>
      <c r="M48" s="59"/>
    </row>
    <row r="49" spans="1:16" ht="29.25" customHeight="1" x14ac:dyDescent="0.3">
      <c r="B49" s="62" t="s">
        <v>48</v>
      </c>
      <c r="C49" s="62"/>
      <c r="D49" s="62"/>
      <c r="E49" s="62"/>
      <c r="F49" s="62"/>
      <c r="H49" s="69"/>
      <c r="I49" s="64"/>
      <c r="J49" s="64"/>
      <c r="K49" s="69"/>
      <c r="L49" s="64"/>
      <c r="M49" s="59"/>
    </row>
    <row r="50" spans="1:16" ht="29.25" customHeight="1" x14ac:dyDescent="0.3">
      <c r="A50" s="62"/>
      <c r="B50" s="106" t="s">
        <v>49</v>
      </c>
      <c r="C50" s="107"/>
      <c r="D50" s="107"/>
      <c r="E50" s="107"/>
      <c r="F50" s="107"/>
      <c r="G50" s="108" t="s">
        <v>43</v>
      </c>
      <c r="H50" s="109"/>
      <c r="I50" s="110">
        <f>SUM(H51:H52)</f>
        <v>0</v>
      </c>
      <c r="J50" s="111"/>
      <c r="K50" s="109"/>
      <c r="L50" s="110">
        <f>+K51+K52</f>
        <v>0</v>
      </c>
      <c r="M50" s="59"/>
    </row>
    <row r="51" spans="1:16" ht="29.25" customHeight="1" x14ac:dyDescent="0.3">
      <c r="A51" s="80"/>
      <c r="B51" s="28" t="s">
        <v>50</v>
      </c>
      <c r="H51" s="57"/>
      <c r="I51" s="58"/>
      <c r="J51" s="58"/>
      <c r="K51" s="57"/>
      <c r="L51" s="58"/>
      <c r="M51" s="66"/>
    </row>
    <row r="52" spans="1:16" ht="29.25" customHeight="1" x14ac:dyDescent="0.3">
      <c r="A52" s="80"/>
      <c r="B52" s="28" t="s">
        <v>66</v>
      </c>
      <c r="H52" s="57"/>
      <c r="J52" s="58"/>
      <c r="K52" s="57"/>
      <c r="M52" s="71"/>
    </row>
    <row r="53" spans="1:16" ht="29.25" customHeight="1" x14ac:dyDescent="0.3">
      <c r="B53" s="106" t="s">
        <v>51</v>
      </c>
      <c r="C53" s="107"/>
      <c r="D53" s="107"/>
      <c r="E53" s="107"/>
      <c r="F53" s="107"/>
      <c r="G53" s="108"/>
      <c r="H53" s="109"/>
      <c r="I53" s="110">
        <f>+I50</f>
        <v>0</v>
      </c>
      <c r="J53" s="111"/>
      <c r="K53" s="109"/>
      <c r="L53" s="110">
        <f>+L50</f>
        <v>0</v>
      </c>
      <c r="M53" s="59"/>
    </row>
    <row r="54" spans="1:16" ht="29.25" customHeight="1" x14ac:dyDescent="0.3">
      <c r="A54" s="80"/>
      <c r="C54" s="62"/>
      <c r="D54" s="62"/>
      <c r="E54" s="62"/>
      <c r="F54" s="62"/>
      <c r="H54" s="69"/>
      <c r="I54" s="64"/>
      <c r="J54" s="64"/>
      <c r="K54" s="69"/>
      <c r="L54" s="64"/>
      <c r="M54" s="59"/>
    </row>
    <row r="55" spans="1:16" s="48" customFormat="1" ht="29.25" customHeight="1" thickBot="1" x14ac:dyDescent="0.4">
      <c r="B55" s="73" t="s">
        <v>52</v>
      </c>
      <c r="C55" s="81"/>
      <c r="D55" s="73"/>
      <c r="E55" s="73"/>
      <c r="F55" s="73"/>
      <c r="G55" s="67"/>
      <c r="H55" s="54"/>
      <c r="I55" s="76">
        <f>+I47+I53</f>
        <v>1506591148</v>
      </c>
      <c r="J55" s="55"/>
      <c r="K55" s="54"/>
      <c r="L55" s="76">
        <f>+L47+L53</f>
        <v>1442594137</v>
      </c>
      <c r="M55" s="52"/>
    </row>
    <row r="56" spans="1:16" ht="29.25" customHeight="1" thickTop="1" x14ac:dyDescent="0.3">
      <c r="A56" s="80"/>
      <c r="C56" s="62"/>
      <c r="D56" s="62"/>
      <c r="E56" s="62"/>
      <c r="F56" s="62"/>
      <c r="G56" s="68"/>
      <c r="H56" s="62"/>
      <c r="I56" s="64"/>
      <c r="J56" s="64"/>
      <c r="K56" s="69"/>
      <c r="L56" s="64"/>
      <c r="M56" s="66"/>
    </row>
    <row r="57" spans="1:16" ht="29.25" customHeight="1" x14ac:dyDescent="0.3">
      <c r="A57" s="80"/>
      <c r="C57" s="62"/>
      <c r="D57" s="62"/>
      <c r="E57" s="62"/>
      <c r="F57" s="62"/>
      <c r="G57" s="68"/>
      <c r="H57" s="62"/>
      <c r="I57" s="64"/>
      <c r="J57" s="64"/>
      <c r="K57" s="69"/>
      <c r="L57" s="64"/>
      <c r="M57" s="71"/>
    </row>
    <row r="58" spans="1:16" ht="29.25" customHeight="1" x14ac:dyDescent="0.3">
      <c r="B58" s="42" t="s">
        <v>53</v>
      </c>
      <c r="C58" s="62"/>
      <c r="D58" s="62"/>
      <c r="E58" s="62"/>
      <c r="F58" s="62"/>
      <c r="G58" s="26" t="s">
        <v>54</v>
      </c>
      <c r="H58" s="62"/>
      <c r="I58" s="64"/>
      <c r="J58" s="64"/>
      <c r="K58" s="69"/>
      <c r="L58" s="64"/>
      <c r="M58" s="71"/>
    </row>
    <row r="59" spans="1:16" ht="29.25" customHeight="1" x14ac:dyDescent="0.3">
      <c r="B59" s="28" t="s">
        <v>55</v>
      </c>
      <c r="C59" s="62"/>
      <c r="D59" s="62"/>
      <c r="E59" s="62"/>
      <c r="F59" s="62"/>
      <c r="H59" s="57">
        <v>41800000</v>
      </c>
      <c r="I59" s="58"/>
      <c r="J59" s="58"/>
      <c r="K59" s="57">
        <v>41800000</v>
      </c>
      <c r="L59" s="58"/>
      <c r="M59" s="59"/>
      <c r="O59" s="181">
        <f>+K59/5</f>
        <v>8360000</v>
      </c>
      <c r="P59" s="181">
        <v>799997335</v>
      </c>
    </row>
    <row r="60" spans="1:16" ht="29.25" customHeight="1" x14ac:dyDescent="0.3">
      <c r="B60" s="28" t="s">
        <v>56</v>
      </c>
      <c r="C60" s="62"/>
      <c r="D60" s="62"/>
      <c r="E60" s="62"/>
      <c r="F60" s="62"/>
      <c r="H60" s="57">
        <v>2250075393</v>
      </c>
      <c r="I60" s="58"/>
      <c r="J60" s="58"/>
      <c r="K60" s="57">
        <f>2655092690</f>
        <v>2655092690</v>
      </c>
      <c r="L60" s="58"/>
      <c r="M60" s="59"/>
    </row>
    <row r="61" spans="1:16" ht="29.25" customHeight="1" x14ac:dyDescent="0.3">
      <c r="B61" s="28" t="s">
        <v>57</v>
      </c>
      <c r="C61" s="62"/>
      <c r="D61" s="62"/>
      <c r="E61" s="62"/>
      <c r="F61" s="62"/>
      <c r="G61" s="26"/>
      <c r="H61" s="57">
        <f>+'ESTADO DE RESULTADOS'!E29</f>
        <v>799997335.26000023</v>
      </c>
      <c r="I61" s="58"/>
      <c r="J61" s="58"/>
      <c r="K61" s="57">
        <v>739634075</v>
      </c>
      <c r="L61" s="58"/>
      <c r="M61" s="59"/>
      <c r="P61" s="122">
        <f>+P59-H61</f>
        <v>-0.26000022888183594</v>
      </c>
    </row>
    <row r="62" spans="1:16" ht="29.25" customHeight="1" x14ac:dyDescent="0.3">
      <c r="B62" s="28" t="s">
        <v>58</v>
      </c>
      <c r="C62" s="62"/>
      <c r="D62" s="62"/>
      <c r="E62" s="62"/>
      <c r="F62" s="62"/>
      <c r="G62" s="26"/>
      <c r="H62" s="57">
        <v>23181689</v>
      </c>
      <c r="I62" s="58"/>
      <c r="J62" s="58"/>
      <c r="K62" s="57">
        <v>23181689</v>
      </c>
      <c r="L62" s="58"/>
      <c r="M62" s="59"/>
      <c r="O62" s="224">
        <f>-'[7]Datos ejercicio-individual'!I69</f>
        <v>0</v>
      </c>
    </row>
    <row r="63" spans="1:16" ht="29.25" customHeight="1" x14ac:dyDescent="0.3">
      <c r="A63" s="80"/>
      <c r="B63" s="28" t="s">
        <v>59</v>
      </c>
      <c r="F63" s="70"/>
      <c r="G63" s="70"/>
      <c r="H63" s="57">
        <v>9262597</v>
      </c>
      <c r="I63" s="58"/>
      <c r="J63" s="58"/>
      <c r="K63" s="57">
        <v>9262597</v>
      </c>
      <c r="L63" s="58"/>
      <c r="M63" s="69"/>
      <c r="O63" s="224">
        <f>-'[7]Datos ejercicio-individual'!I70</f>
        <v>0</v>
      </c>
    </row>
    <row r="64" spans="1:16" s="48" customFormat="1" ht="29.25" customHeight="1" thickBot="1" x14ac:dyDescent="0.4">
      <c r="B64" s="82" t="s">
        <v>60</v>
      </c>
      <c r="C64" s="83"/>
      <c r="D64" s="84"/>
      <c r="E64" s="84"/>
      <c r="F64" s="85"/>
      <c r="G64" s="53"/>
      <c r="H64" s="86"/>
      <c r="I64" s="76">
        <f>SUM(H58:H63)</f>
        <v>3124317014.2600002</v>
      </c>
      <c r="J64" s="55"/>
      <c r="K64" s="54"/>
      <c r="L64" s="76">
        <f>SUM(K58:K63)</f>
        <v>3468971051</v>
      </c>
      <c r="M64" s="75"/>
    </row>
    <row r="65" spans="1:16" ht="29.25" customHeight="1" thickTop="1" x14ac:dyDescent="0.3">
      <c r="A65" s="80"/>
      <c r="B65" s="28"/>
      <c r="F65" s="70"/>
      <c r="G65" s="70"/>
      <c r="H65" s="57"/>
      <c r="I65" s="65"/>
      <c r="J65" s="65"/>
      <c r="K65" s="71"/>
      <c r="L65" s="65"/>
      <c r="M65" s="71"/>
    </row>
    <row r="66" spans="1:16" s="48" customFormat="1" ht="29.25" customHeight="1" thickBot="1" x14ac:dyDescent="0.4">
      <c r="B66" s="73" t="s">
        <v>61</v>
      </c>
      <c r="C66" s="73" t="s">
        <v>61</v>
      </c>
      <c r="D66" s="87"/>
      <c r="E66" s="87"/>
      <c r="F66" s="88"/>
      <c r="G66" s="53"/>
      <c r="H66" s="86"/>
      <c r="I66" s="76">
        <f>+I55+I64</f>
        <v>4630908162.2600002</v>
      </c>
      <c r="J66" s="55"/>
      <c r="K66" s="54"/>
      <c r="L66" s="76">
        <f>+L55+L64</f>
        <v>4911565188</v>
      </c>
      <c r="M66" s="75"/>
      <c r="O66" s="178">
        <f>+I66-I35</f>
        <v>0.26000022888183594</v>
      </c>
      <c r="P66" s="178">
        <f>+L66-L35</f>
        <v>0</v>
      </c>
    </row>
    <row r="67" spans="1:16" ht="29.25" customHeight="1" thickTop="1" x14ac:dyDescent="0.3">
      <c r="C67" s="63"/>
      <c r="D67" s="63"/>
      <c r="E67" s="63"/>
      <c r="F67" s="63"/>
      <c r="G67" s="89"/>
      <c r="H67" s="63"/>
      <c r="I67" s="90">
        <v>0</v>
      </c>
      <c r="J67" s="90"/>
      <c r="K67" s="117"/>
      <c r="L67" s="91"/>
      <c r="M67" s="92"/>
    </row>
    <row r="68" spans="1:16" ht="29.25" customHeight="1" x14ac:dyDescent="0.35">
      <c r="C68" s="63"/>
      <c r="D68" s="63"/>
      <c r="E68" s="63"/>
      <c r="F68" s="63"/>
      <c r="G68" s="89"/>
      <c r="H68" s="63"/>
      <c r="I68" s="90"/>
      <c r="J68" s="90"/>
      <c r="K68" s="117"/>
      <c r="L68" s="91"/>
      <c r="M68" s="92"/>
      <c r="O68" s="178"/>
    </row>
    <row r="69" spans="1:16" ht="29.25" customHeight="1" x14ac:dyDescent="0.3">
      <c r="C69" s="63"/>
      <c r="D69" s="63"/>
      <c r="E69" s="63"/>
      <c r="F69" s="63"/>
      <c r="G69" s="89"/>
      <c r="H69" s="63"/>
      <c r="I69" s="90"/>
      <c r="J69" s="90"/>
      <c r="K69" s="117"/>
      <c r="L69" s="91"/>
      <c r="M69" s="92"/>
    </row>
    <row r="70" spans="1:16" ht="29.25" customHeight="1" x14ac:dyDescent="0.3">
      <c r="C70" s="63"/>
      <c r="D70" s="63"/>
      <c r="E70" s="63"/>
      <c r="F70" s="63"/>
      <c r="G70" s="89"/>
      <c r="H70" s="63"/>
      <c r="I70" s="90"/>
      <c r="J70" s="90"/>
      <c r="K70" s="117"/>
      <c r="L70" s="91"/>
      <c r="M70" s="92"/>
    </row>
    <row r="71" spans="1:16" ht="29.25" customHeight="1" x14ac:dyDescent="0.3">
      <c r="C71" s="63"/>
      <c r="D71" s="63"/>
      <c r="E71" s="63"/>
      <c r="F71" s="63"/>
      <c r="G71" s="89"/>
      <c r="H71" s="63"/>
      <c r="I71" s="90"/>
      <c r="J71" s="90"/>
      <c r="K71" s="117"/>
      <c r="L71" s="91"/>
      <c r="M71" s="92"/>
    </row>
    <row r="72" spans="1:16" ht="29.25" customHeight="1" x14ac:dyDescent="0.3">
      <c r="B72" s="253" t="s">
        <v>316</v>
      </c>
      <c r="C72" s="253"/>
      <c r="D72" s="253"/>
      <c r="E72" s="253"/>
      <c r="F72" s="253"/>
      <c r="G72" s="61"/>
      <c r="H72" s="68" t="s">
        <v>1640</v>
      </c>
      <c r="I72" s="42"/>
      <c r="J72" s="42"/>
      <c r="K72" s="259" t="s">
        <v>1584</v>
      </c>
      <c r="L72" s="177"/>
    </row>
    <row r="73" spans="1:16" ht="29.25" customHeight="1" x14ac:dyDescent="0.3">
      <c r="B73" s="89"/>
      <c r="C73" s="89"/>
      <c r="D73" s="252" t="s">
        <v>12</v>
      </c>
      <c r="E73" s="252"/>
      <c r="F73" s="252"/>
      <c r="G73" s="61"/>
      <c r="H73" s="68" t="s">
        <v>325</v>
      </c>
      <c r="I73" s="42"/>
      <c r="J73" s="61"/>
      <c r="K73" s="259" t="s">
        <v>62</v>
      </c>
      <c r="L73" s="177"/>
    </row>
    <row r="74" spans="1:16" ht="29.25" customHeight="1" x14ac:dyDescent="0.3">
      <c r="A74" s="56"/>
      <c r="B74" s="68"/>
      <c r="C74" s="68"/>
      <c r="D74" s="252" t="s">
        <v>326</v>
      </c>
      <c r="E74" s="252"/>
      <c r="F74" s="252"/>
      <c r="G74" s="68"/>
      <c r="H74" s="68" t="s">
        <v>1641</v>
      </c>
      <c r="I74" s="42"/>
      <c r="J74" s="174"/>
      <c r="K74" s="68" t="s">
        <v>1642</v>
      </c>
      <c r="L74" s="42"/>
      <c r="M74" s="26"/>
    </row>
    <row r="75" spans="1:16" ht="29.25" customHeight="1" x14ac:dyDescent="0.3">
      <c r="G75" s="89"/>
      <c r="H75" s="63"/>
      <c r="I75" s="90"/>
    </row>
  </sheetData>
  <mergeCells count="10">
    <mergeCell ref="D74:F74"/>
    <mergeCell ref="B72:F72"/>
    <mergeCell ref="D73:F73"/>
    <mergeCell ref="N27:Q27"/>
    <mergeCell ref="N24:Q24"/>
    <mergeCell ref="N25:Q25"/>
    <mergeCell ref="H9:I9"/>
    <mergeCell ref="K9:L9"/>
    <mergeCell ref="H10:I10"/>
    <mergeCell ref="K10:L10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F5F9-06EE-4279-8DF9-FAF0551564A4}">
  <dimension ref="B2:E4"/>
  <sheetViews>
    <sheetView workbookViewId="0">
      <selection activeCell="C34" sqref="C34"/>
    </sheetView>
  </sheetViews>
  <sheetFormatPr baseColWidth="10" defaultRowHeight="12.75" x14ac:dyDescent="0.2"/>
  <cols>
    <col min="2" max="2" width="20.7109375" style="124" customWidth="1"/>
    <col min="3" max="3" width="15.42578125" style="124" customWidth="1"/>
    <col min="4" max="4" width="16.42578125" customWidth="1"/>
    <col min="7" max="7" width="12.28515625" bestFit="1" customWidth="1"/>
  </cols>
  <sheetData>
    <row r="2" spans="2:5" x14ac:dyDescent="0.2">
      <c r="B2" s="124" t="s">
        <v>322</v>
      </c>
    </row>
    <row r="3" spans="2:5" x14ac:dyDescent="0.2">
      <c r="B3" s="124" t="s">
        <v>323</v>
      </c>
      <c r="C3" s="124" t="s">
        <v>324</v>
      </c>
    </row>
    <row r="4" spans="2:5" x14ac:dyDescent="0.2">
      <c r="B4" s="173">
        <f>+EEFF!K45</f>
        <v>0</v>
      </c>
      <c r="C4" s="173">
        <f>+EEFF!N45</f>
        <v>0</v>
      </c>
      <c r="E4" s="139">
        <f>+B4-C4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6014-758E-4BCD-B889-0265AB68F8EC}">
  <dimension ref="A1:Q97"/>
  <sheetViews>
    <sheetView topLeftCell="F36" workbookViewId="0">
      <selection activeCell="F36" sqref="A1:XFD1048576"/>
    </sheetView>
  </sheetViews>
  <sheetFormatPr baseColWidth="10" defaultRowHeight="12.75" x14ac:dyDescent="0.2"/>
  <cols>
    <col min="1" max="1" width="31.28515625" customWidth="1"/>
    <col min="2" max="2" width="21.7109375" customWidth="1"/>
    <col min="3" max="3" width="16.85546875" bestFit="1" customWidth="1"/>
    <col min="5" max="5" width="49.85546875" bestFit="1" customWidth="1"/>
    <col min="7" max="7" width="33.140625" customWidth="1"/>
    <col min="8" max="8" width="39.7109375" customWidth="1"/>
    <col min="9" max="9" width="18.85546875" bestFit="1" customWidth="1"/>
    <col min="10" max="10" width="18.140625" customWidth="1"/>
    <col min="11" max="11" width="16.85546875" bestFit="1" customWidth="1"/>
    <col min="12" max="12" width="15.140625" bestFit="1" customWidth="1"/>
    <col min="17" max="17" width="15.140625" bestFit="1" customWidth="1"/>
  </cols>
  <sheetData>
    <row r="1" spans="1:17" s="124" customFormat="1" x14ac:dyDescent="0.2">
      <c r="A1" s="124">
        <v>1</v>
      </c>
      <c r="B1" s="124">
        <v>2</v>
      </c>
      <c r="C1" s="124">
        <v>3</v>
      </c>
      <c r="D1" s="124">
        <v>4</v>
      </c>
      <c r="E1" s="124">
        <v>5</v>
      </c>
      <c r="F1" s="124">
        <v>6</v>
      </c>
      <c r="G1" s="124">
        <v>7</v>
      </c>
      <c r="H1" s="124">
        <v>8</v>
      </c>
      <c r="I1" s="124">
        <v>9</v>
      </c>
      <c r="J1" s="124">
        <v>10</v>
      </c>
      <c r="K1" s="124">
        <v>11</v>
      </c>
      <c r="L1" s="124">
        <v>12</v>
      </c>
      <c r="M1" s="124">
        <v>13</v>
      </c>
      <c r="N1" s="124">
        <v>14</v>
      </c>
      <c r="O1" s="124">
        <v>15</v>
      </c>
      <c r="P1" s="124">
        <v>16</v>
      </c>
      <c r="Q1" s="124">
        <v>17</v>
      </c>
    </row>
    <row r="2" spans="1:17" s="128" customFormat="1" ht="171" customHeight="1" x14ac:dyDescent="0.2">
      <c r="A2" s="125" t="s">
        <v>73</v>
      </c>
      <c r="B2" s="125" t="s">
        <v>74</v>
      </c>
      <c r="C2" s="125" t="s">
        <v>75</v>
      </c>
      <c r="D2" s="125" t="s">
        <v>76</v>
      </c>
      <c r="E2" s="125" t="s">
        <v>77</v>
      </c>
      <c r="F2" s="125" t="s">
        <v>78</v>
      </c>
      <c r="G2" s="125" t="s">
        <v>79</v>
      </c>
      <c r="H2" s="125" t="s">
        <v>80</v>
      </c>
      <c r="I2" s="125" t="s">
        <v>81</v>
      </c>
      <c r="J2" s="126" t="s">
        <v>82</v>
      </c>
      <c r="K2" s="125" t="s">
        <v>83</v>
      </c>
      <c r="L2" s="127" t="s">
        <v>84</v>
      </c>
      <c r="M2" s="127" t="s">
        <v>85</v>
      </c>
      <c r="N2" s="127" t="s">
        <v>86</v>
      </c>
      <c r="O2" s="127" t="s">
        <v>87</v>
      </c>
      <c r="P2" s="125" t="s">
        <v>88</v>
      </c>
      <c r="Q2" s="127" t="s">
        <v>89</v>
      </c>
    </row>
    <row r="3" spans="1:17" x14ac:dyDescent="0.2">
      <c r="C3" s="129" t="s">
        <v>90</v>
      </c>
      <c r="E3" s="130" t="s">
        <v>91</v>
      </c>
      <c r="H3">
        <v>1</v>
      </c>
      <c r="I3" s="121">
        <v>4607000</v>
      </c>
    </row>
    <row r="4" spans="1:17" x14ac:dyDescent="0.2">
      <c r="C4" s="129" t="s">
        <v>92</v>
      </c>
      <c r="E4" s="130" t="s">
        <v>93</v>
      </c>
      <c r="H4">
        <v>1</v>
      </c>
      <c r="I4" s="121">
        <v>8917723</v>
      </c>
    </row>
    <row r="5" spans="1:17" x14ac:dyDescent="0.2">
      <c r="C5" s="129" t="s">
        <v>94</v>
      </c>
      <c r="E5" s="130" t="s">
        <v>95</v>
      </c>
      <c r="H5">
        <v>1</v>
      </c>
      <c r="I5" s="121">
        <v>14592673</v>
      </c>
    </row>
    <row r="6" spans="1:17" x14ac:dyDescent="0.2">
      <c r="C6" s="129" t="s">
        <v>96</v>
      </c>
      <c r="E6" s="130" t="s">
        <v>97</v>
      </c>
      <c r="H6">
        <v>1</v>
      </c>
      <c r="I6" s="121">
        <v>3792507</v>
      </c>
    </row>
    <row r="7" spans="1:17" x14ac:dyDescent="0.2">
      <c r="C7" s="129" t="s">
        <v>98</v>
      </c>
      <c r="E7" s="130" t="s">
        <v>99</v>
      </c>
      <c r="H7">
        <v>1</v>
      </c>
      <c r="I7" s="121">
        <v>350184</v>
      </c>
    </row>
    <row r="8" spans="1:17" x14ac:dyDescent="0.2">
      <c r="C8" s="129">
        <v>1126965286</v>
      </c>
      <c r="E8" s="130" t="s">
        <v>100</v>
      </c>
      <c r="H8">
        <v>1</v>
      </c>
      <c r="I8" s="121">
        <v>8221375</v>
      </c>
    </row>
    <row r="9" spans="1:17" x14ac:dyDescent="0.2">
      <c r="C9" s="129">
        <v>1143839179</v>
      </c>
      <c r="E9" s="130" t="s">
        <v>101</v>
      </c>
      <c r="H9">
        <v>1</v>
      </c>
      <c r="I9" s="121">
        <v>1279024</v>
      </c>
    </row>
    <row r="10" spans="1:17" x14ac:dyDescent="0.2">
      <c r="C10" s="129">
        <v>1010248216</v>
      </c>
      <c r="E10" s="130" t="s">
        <v>102</v>
      </c>
      <c r="H10">
        <v>1</v>
      </c>
      <c r="I10" s="121">
        <v>2317891</v>
      </c>
    </row>
    <row r="11" spans="1:17" x14ac:dyDescent="0.2">
      <c r="C11" s="129">
        <v>51720934</v>
      </c>
      <c r="E11" s="130" t="s">
        <v>103</v>
      </c>
      <c r="H11">
        <v>1</v>
      </c>
      <c r="I11" s="121">
        <v>1495018</v>
      </c>
    </row>
    <row r="12" spans="1:17" x14ac:dyDescent="0.2">
      <c r="C12" s="129" t="s">
        <v>104</v>
      </c>
      <c r="E12" s="130" t="s">
        <v>105</v>
      </c>
      <c r="H12">
        <v>1</v>
      </c>
      <c r="I12" s="121">
        <v>22240000</v>
      </c>
    </row>
    <row r="13" spans="1:17" x14ac:dyDescent="0.2">
      <c r="C13" s="129" t="s">
        <v>106</v>
      </c>
      <c r="E13" s="130" t="s">
        <v>107</v>
      </c>
      <c r="H13">
        <v>1</v>
      </c>
      <c r="I13" s="121">
        <v>18906370</v>
      </c>
    </row>
    <row r="14" spans="1:17" x14ac:dyDescent="0.2">
      <c r="C14" s="129" t="s">
        <v>108</v>
      </c>
      <c r="E14" s="130" t="s">
        <v>109</v>
      </c>
      <c r="H14">
        <v>1</v>
      </c>
      <c r="I14" s="121">
        <v>16680520</v>
      </c>
    </row>
    <row r="15" spans="1:17" x14ac:dyDescent="0.2">
      <c r="C15" s="129" t="s">
        <v>110</v>
      </c>
      <c r="E15" s="130" t="s">
        <v>111</v>
      </c>
      <c r="H15">
        <v>1</v>
      </c>
      <c r="I15" s="121">
        <v>534288</v>
      </c>
    </row>
    <row r="16" spans="1:17" x14ac:dyDescent="0.2">
      <c r="C16" s="129">
        <v>79374399</v>
      </c>
      <c r="E16" s="130" t="s">
        <v>112</v>
      </c>
      <c r="H16">
        <v>1</v>
      </c>
      <c r="I16" s="121">
        <v>14070000</v>
      </c>
    </row>
    <row r="17" spans="3:11" x14ac:dyDescent="0.2">
      <c r="C17" s="129" t="s">
        <v>113</v>
      </c>
      <c r="E17" s="130" t="s">
        <v>114</v>
      </c>
      <c r="H17">
        <v>1</v>
      </c>
      <c r="I17" s="121">
        <v>7285000</v>
      </c>
    </row>
    <row r="18" spans="3:11" x14ac:dyDescent="0.2">
      <c r="C18" s="129">
        <v>80193255</v>
      </c>
      <c r="E18" s="130" t="s">
        <v>115</v>
      </c>
      <c r="H18">
        <v>1</v>
      </c>
      <c r="I18" s="121">
        <v>1767325</v>
      </c>
    </row>
    <row r="19" spans="3:11" x14ac:dyDescent="0.2">
      <c r="C19" s="129" t="s">
        <v>116</v>
      </c>
      <c r="E19" s="130" t="s">
        <v>117</v>
      </c>
      <c r="H19">
        <v>1</v>
      </c>
      <c r="I19" s="121">
        <v>24087345</v>
      </c>
    </row>
    <row r="20" spans="3:11" x14ac:dyDescent="0.2">
      <c r="C20" s="129" t="s">
        <v>118</v>
      </c>
      <c r="E20" s="130" t="s">
        <v>119</v>
      </c>
      <c r="H20">
        <v>1</v>
      </c>
      <c r="I20" s="121">
        <v>15635000</v>
      </c>
    </row>
    <row r="21" spans="3:11" x14ac:dyDescent="0.2">
      <c r="C21" s="129" t="s">
        <v>120</v>
      </c>
      <c r="E21" s="130" t="s">
        <v>121</v>
      </c>
      <c r="H21">
        <v>1</v>
      </c>
      <c r="I21" s="121">
        <v>3080000</v>
      </c>
    </row>
    <row r="22" spans="3:11" x14ac:dyDescent="0.2">
      <c r="C22" s="129" t="s">
        <v>122</v>
      </c>
      <c r="E22" s="130" t="s">
        <v>123</v>
      </c>
      <c r="H22">
        <v>1</v>
      </c>
      <c r="I22" s="121">
        <v>62785000</v>
      </c>
    </row>
    <row r="23" spans="3:11" x14ac:dyDescent="0.2">
      <c r="C23" s="129">
        <v>16356201</v>
      </c>
      <c r="E23" s="130" t="s">
        <v>124</v>
      </c>
      <c r="H23">
        <v>1</v>
      </c>
      <c r="I23" s="121">
        <v>42165000</v>
      </c>
    </row>
    <row r="24" spans="3:11" x14ac:dyDescent="0.2">
      <c r="C24" s="129">
        <v>79045933</v>
      </c>
      <c r="E24" s="130" t="s">
        <v>125</v>
      </c>
      <c r="H24">
        <v>1</v>
      </c>
      <c r="I24" s="121">
        <v>57910000</v>
      </c>
      <c r="J24">
        <v>38732500</v>
      </c>
      <c r="K24" s="120">
        <f>+I24-J24</f>
        <v>19177500</v>
      </c>
    </row>
    <row r="25" spans="3:11" x14ac:dyDescent="0.2">
      <c r="C25" s="129" t="s">
        <v>126</v>
      </c>
      <c r="E25" s="130" t="s">
        <v>127</v>
      </c>
      <c r="H25">
        <v>1</v>
      </c>
      <c r="I25" s="121">
        <v>8143810</v>
      </c>
    </row>
    <row r="26" spans="3:11" x14ac:dyDescent="0.2">
      <c r="C26" s="129">
        <v>1030623366</v>
      </c>
      <c r="E26" s="130" t="s">
        <v>128</v>
      </c>
      <c r="H26">
        <v>1</v>
      </c>
      <c r="I26" s="121">
        <v>10005179</v>
      </c>
    </row>
    <row r="27" spans="3:11" x14ac:dyDescent="0.2">
      <c r="C27" s="129" t="s">
        <v>129</v>
      </c>
      <c r="E27" s="130" t="s">
        <v>130</v>
      </c>
      <c r="H27">
        <v>1</v>
      </c>
      <c r="I27" s="121">
        <v>5600000</v>
      </c>
    </row>
    <row r="28" spans="3:11" x14ac:dyDescent="0.2">
      <c r="C28" s="129">
        <v>1018427887</v>
      </c>
      <c r="E28" s="130" t="s">
        <v>131</v>
      </c>
      <c r="H28">
        <v>1</v>
      </c>
      <c r="I28" s="121">
        <v>4920751</v>
      </c>
    </row>
    <row r="29" spans="3:11" x14ac:dyDescent="0.2">
      <c r="C29" s="129" t="s">
        <v>132</v>
      </c>
      <c r="E29" s="130" t="s">
        <v>133</v>
      </c>
      <c r="H29">
        <v>1</v>
      </c>
      <c r="I29" s="121">
        <v>861992</v>
      </c>
    </row>
    <row r="30" spans="3:11" x14ac:dyDescent="0.2">
      <c r="C30" s="129" t="s">
        <v>134</v>
      </c>
      <c r="E30" s="130" t="s">
        <v>135</v>
      </c>
      <c r="H30">
        <v>1</v>
      </c>
      <c r="I30" s="121">
        <v>13662268</v>
      </c>
    </row>
    <row r="31" spans="3:11" x14ac:dyDescent="0.2">
      <c r="C31" s="129">
        <v>79313147</v>
      </c>
      <c r="E31" s="130" t="s">
        <v>136</v>
      </c>
      <c r="H31">
        <v>1</v>
      </c>
      <c r="I31" s="121">
        <v>27875000</v>
      </c>
    </row>
    <row r="32" spans="3:11" x14ac:dyDescent="0.2">
      <c r="C32" s="129" t="s">
        <v>137</v>
      </c>
      <c r="E32" s="130" t="s">
        <v>138</v>
      </c>
      <c r="H32">
        <v>1</v>
      </c>
      <c r="I32" s="121">
        <v>8252287</v>
      </c>
    </row>
    <row r="33" spans="3:12" x14ac:dyDescent="0.2">
      <c r="C33" s="129" t="s">
        <v>139</v>
      </c>
      <c r="E33" s="130" t="s">
        <v>140</v>
      </c>
      <c r="H33">
        <v>1</v>
      </c>
      <c r="I33" s="121">
        <v>10240800</v>
      </c>
    </row>
    <row r="34" spans="3:12" x14ac:dyDescent="0.2">
      <c r="C34" s="129" t="s">
        <v>141</v>
      </c>
      <c r="E34" s="130" t="s">
        <v>142</v>
      </c>
      <c r="H34">
        <v>1</v>
      </c>
      <c r="I34" s="121">
        <v>27066336</v>
      </c>
    </row>
    <row r="35" spans="3:12" x14ac:dyDescent="0.2">
      <c r="C35" s="129" t="s">
        <v>143</v>
      </c>
      <c r="E35" s="130" t="s">
        <v>144</v>
      </c>
      <c r="H35">
        <v>1</v>
      </c>
      <c r="I35" s="121">
        <v>4914591</v>
      </c>
    </row>
    <row r="36" spans="3:12" x14ac:dyDescent="0.2">
      <c r="C36" s="129" t="s">
        <v>145</v>
      </c>
      <c r="E36" s="130" t="s">
        <v>146</v>
      </c>
      <c r="H36">
        <v>1</v>
      </c>
      <c r="I36" s="121">
        <v>6087818</v>
      </c>
    </row>
    <row r="37" spans="3:12" x14ac:dyDescent="0.2">
      <c r="C37" s="129" t="s">
        <v>147</v>
      </c>
      <c r="E37" s="130" t="s">
        <v>148</v>
      </c>
      <c r="H37">
        <v>1</v>
      </c>
      <c r="I37" s="121">
        <v>1665080</v>
      </c>
      <c r="J37" t="s">
        <v>149</v>
      </c>
      <c r="K37" s="121">
        <v>29087530</v>
      </c>
      <c r="L37" s="120">
        <f>+K37-I37</f>
        <v>27422450</v>
      </c>
    </row>
    <row r="38" spans="3:12" x14ac:dyDescent="0.2">
      <c r="C38" s="129" t="s">
        <v>150</v>
      </c>
      <c r="E38" s="130" t="s">
        <v>151</v>
      </c>
      <c r="H38">
        <v>1</v>
      </c>
      <c r="I38" s="121">
        <v>115744200</v>
      </c>
      <c r="J38" t="s">
        <v>152</v>
      </c>
    </row>
    <row r="39" spans="3:12" x14ac:dyDescent="0.2">
      <c r="C39" s="129" t="s">
        <v>153</v>
      </c>
      <c r="E39" s="130" t="s">
        <v>154</v>
      </c>
      <c r="H39">
        <v>1</v>
      </c>
      <c r="I39" s="121">
        <v>8402106</v>
      </c>
      <c r="J39" t="s">
        <v>152</v>
      </c>
    </row>
    <row r="40" spans="3:12" x14ac:dyDescent="0.2">
      <c r="C40" s="129" t="s">
        <v>155</v>
      </c>
      <c r="E40" s="130" t="s">
        <v>156</v>
      </c>
      <c r="H40">
        <v>1</v>
      </c>
      <c r="I40" s="121">
        <v>220576330</v>
      </c>
      <c r="J40" s="121" t="s">
        <v>157</v>
      </c>
      <c r="K40" s="120"/>
    </row>
    <row r="41" spans="3:12" x14ac:dyDescent="0.2">
      <c r="C41" s="129" t="s">
        <v>158</v>
      </c>
      <c r="E41" s="130" t="s">
        <v>159</v>
      </c>
      <c r="H41">
        <v>1</v>
      </c>
      <c r="I41" s="121">
        <v>38025000</v>
      </c>
      <c r="J41" t="s">
        <v>152</v>
      </c>
    </row>
    <row r="42" spans="3:12" x14ac:dyDescent="0.2">
      <c r="C42" s="129" t="s">
        <v>160</v>
      </c>
      <c r="E42" s="130" t="s">
        <v>161</v>
      </c>
      <c r="H42">
        <v>1</v>
      </c>
      <c r="I42" s="121">
        <v>11815912</v>
      </c>
      <c r="J42" t="s">
        <v>152</v>
      </c>
    </row>
    <row r="43" spans="3:12" x14ac:dyDescent="0.2">
      <c r="C43" s="129" t="s">
        <v>162</v>
      </c>
      <c r="E43" s="130" t="s">
        <v>163</v>
      </c>
      <c r="H43">
        <v>1</v>
      </c>
      <c r="I43" s="121">
        <v>652260</v>
      </c>
      <c r="J43" t="s">
        <v>152</v>
      </c>
    </row>
    <row r="44" spans="3:12" x14ac:dyDescent="0.2">
      <c r="C44" s="129" t="s">
        <v>164</v>
      </c>
      <c r="E44" s="130" t="s">
        <v>165</v>
      </c>
      <c r="H44">
        <v>1</v>
      </c>
      <c r="I44" s="121">
        <v>35256780</v>
      </c>
      <c r="J44">
        <v>33341032</v>
      </c>
      <c r="K44" s="120">
        <f>+I44-J44</f>
        <v>1915748</v>
      </c>
    </row>
    <row r="45" spans="3:12" x14ac:dyDescent="0.2">
      <c r="E45" s="131" t="s">
        <v>166</v>
      </c>
      <c r="H45">
        <v>1</v>
      </c>
      <c r="I45" s="132">
        <f>529389350-17563000-8385000</f>
        <v>503441350</v>
      </c>
    </row>
    <row r="46" spans="3:12" ht="14.25" x14ac:dyDescent="0.2">
      <c r="E46" s="133" t="s">
        <v>167</v>
      </c>
      <c r="H46">
        <v>1</v>
      </c>
      <c r="I46" s="123">
        <f>17563000+8385000</f>
        <v>25948000</v>
      </c>
    </row>
    <row r="47" spans="3:12" x14ac:dyDescent="0.2">
      <c r="E47" s="133" t="s">
        <v>168</v>
      </c>
      <c r="H47">
        <v>1</v>
      </c>
      <c r="I47" s="121">
        <v>3423850</v>
      </c>
    </row>
    <row r="48" spans="3:12" x14ac:dyDescent="0.2">
      <c r="E48" s="133" t="s">
        <v>169</v>
      </c>
      <c r="H48">
        <v>1</v>
      </c>
      <c r="I48" s="121">
        <v>2773440</v>
      </c>
    </row>
    <row r="49" spans="5:9" x14ac:dyDescent="0.2">
      <c r="E49" s="133" t="s">
        <v>170</v>
      </c>
      <c r="H49">
        <v>1</v>
      </c>
      <c r="I49" s="121">
        <v>576256</v>
      </c>
    </row>
    <row r="50" spans="5:9" x14ac:dyDescent="0.2">
      <c r="E50" s="133" t="s">
        <v>171</v>
      </c>
      <c r="H50">
        <v>1</v>
      </c>
      <c r="I50" s="121">
        <v>766476</v>
      </c>
    </row>
    <row r="51" spans="5:9" x14ac:dyDescent="0.2">
      <c r="E51" s="133" t="s">
        <v>172</v>
      </c>
      <c r="H51">
        <v>1</v>
      </c>
      <c r="I51" s="121">
        <v>766753</v>
      </c>
    </row>
    <row r="52" spans="5:9" x14ac:dyDescent="0.2">
      <c r="E52" s="133" t="s">
        <v>173</v>
      </c>
      <c r="H52">
        <v>1</v>
      </c>
      <c r="I52" s="121">
        <v>176858</v>
      </c>
    </row>
    <row r="53" spans="5:9" x14ac:dyDescent="0.2">
      <c r="E53" s="133" t="s">
        <v>174</v>
      </c>
      <c r="H53">
        <v>1</v>
      </c>
      <c r="I53" s="121">
        <v>2440615</v>
      </c>
    </row>
    <row r="54" spans="5:9" x14ac:dyDescent="0.2">
      <c r="E54" s="133" t="s">
        <v>175</v>
      </c>
      <c r="H54">
        <v>1</v>
      </c>
      <c r="I54" s="121">
        <v>259714</v>
      </c>
    </row>
    <row r="55" spans="5:9" x14ac:dyDescent="0.2">
      <c r="E55" s="133" t="s">
        <v>176</v>
      </c>
      <c r="H55">
        <v>1</v>
      </c>
      <c r="I55" s="121">
        <v>2773440</v>
      </c>
    </row>
    <row r="56" spans="5:9" x14ac:dyDescent="0.2">
      <c r="E56" s="133" t="s">
        <v>177</v>
      </c>
      <c r="H56">
        <v>1</v>
      </c>
      <c r="I56" s="121">
        <v>3259440</v>
      </c>
    </row>
    <row r="57" spans="5:9" x14ac:dyDescent="0.2">
      <c r="E57" s="133" t="s">
        <v>178</v>
      </c>
      <c r="H57">
        <v>1</v>
      </c>
      <c r="I57" s="121">
        <v>2773440</v>
      </c>
    </row>
    <row r="58" spans="5:9" x14ac:dyDescent="0.2">
      <c r="E58" s="133" t="s">
        <v>179</v>
      </c>
      <c r="H58">
        <v>1</v>
      </c>
      <c r="I58" s="121">
        <v>2359908</v>
      </c>
    </row>
    <row r="59" spans="5:9" x14ac:dyDescent="0.2">
      <c r="E59" s="133" t="s">
        <v>180</v>
      </c>
      <c r="H59">
        <v>1</v>
      </c>
      <c r="I59" s="121">
        <f>7916962-91</f>
        <v>7916871</v>
      </c>
    </row>
    <row r="60" spans="5:9" x14ac:dyDescent="0.2">
      <c r="E60" s="133" t="s">
        <v>181</v>
      </c>
      <c r="H60">
        <v>1</v>
      </c>
      <c r="I60" s="121">
        <v>2773440</v>
      </c>
    </row>
    <row r="61" spans="5:9" x14ac:dyDescent="0.2">
      <c r="E61" s="133" t="s">
        <v>182</v>
      </c>
      <c r="H61">
        <v>1</v>
      </c>
      <c r="I61" s="121">
        <v>266107</v>
      </c>
    </row>
    <row r="62" spans="5:9" x14ac:dyDescent="0.2">
      <c r="E62" s="133" t="s">
        <v>183</v>
      </c>
      <c r="H62">
        <v>1</v>
      </c>
      <c r="I62" s="121">
        <v>2773440</v>
      </c>
    </row>
    <row r="63" spans="5:9" x14ac:dyDescent="0.2">
      <c r="E63" s="133" t="s">
        <v>184</v>
      </c>
      <c r="H63">
        <v>1</v>
      </c>
      <c r="I63" s="121">
        <v>2440615</v>
      </c>
    </row>
    <row r="64" spans="5:9" x14ac:dyDescent="0.2">
      <c r="E64" s="133" t="s">
        <v>185</v>
      </c>
      <c r="H64">
        <v>1</v>
      </c>
      <c r="I64" s="121">
        <v>629067</v>
      </c>
    </row>
    <row r="65" spans="3:9" x14ac:dyDescent="0.2">
      <c r="E65" s="133" t="s">
        <v>186</v>
      </c>
      <c r="H65">
        <v>1</v>
      </c>
      <c r="I65" s="121">
        <v>285303</v>
      </c>
    </row>
    <row r="66" spans="3:9" x14ac:dyDescent="0.2">
      <c r="E66" s="133" t="s">
        <v>187</v>
      </c>
      <c r="H66">
        <v>1</v>
      </c>
      <c r="I66" s="121">
        <v>2692890</v>
      </c>
    </row>
    <row r="67" spans="3:9" x14ac:dyDescent="0.2">
      <c r="E67" s="133" t="s">
        <v>188</v>
      </c>
      <c r="H67">
        <v>1</v>
      </c>
      <c r="I67" s="121">
        <v>2692890</v>
      </c>
    </row>
    <row r="68" spans="3:9" x14ac:dyDescent="0.2">
      <c r="E68" s="133" t="s">
        <v>189</v>
      </c>
      <c r="H68">
        <v>1</v>
      </c>
      <c r="I68" s="121">
        <v>2692890</v>
      </c>
    </row>
    <row r="69" spans="3:9" x14ac:dyDescent="0.2">
      <c r="E69" s="133" t="s">
        <v>190</v>
      </c>
      <c r="H69">
        <v>1</v>
      </c>
      <c r="I69" s="121">
        <v>2789640</v>
      </c>
    </row>
    <row r="70" spans="3:9" x14ac:dyDescent="0.2">
      <c r="E70" s="133" t="s">
        <v>191</v>
      </c>
      <c r="H70">
        <v>1</v>
      </c>
      <c r="I70" s="121">
        <v>2773440</v>
      </c>
    </row>
    <row r="71" spans="3:9" x14ac:dyDescent="0.2">
      <c r="E71" s="133" t="s">
        <v>192</v>
      </c>
      <c r="H71">
        <v>1</v>
      </c>
      <c r="I71" s="121">
        <v>1980302</v>
      </c>
    </row>
    <row r="72" spans="3:9" x14ac:dyDescent="0.2">
      <c r="E72" s="133" t="s">
        <v>193</v>
      </c>
      <c r="H72">
        <v>1</v>
      </c>
      <c r="I72" s="121">
        <v>2773440</v>
      </c>
    </row>
    <row r="73" spans="3:9" x14ac:dyDescent="0.2">
      <c r="E73" s="133" t="s">
        <v>194</v>
      </c>
      <c r="H73">
        <v>1</v>
      </c>
      <c r="I73" s="121">
        <v>2562840</v>
      </c>
    </row>
    <row r="74" spans="3:9" x14ac:dyDescent="0.2">
      <c r="E74" s="133" t="s">
        <v>195</v>
      </c>
      <c r="H74">
        <v>1</v>
      </c>
      <c r="I74" s="121">
        <v>3340439.9999999995</v>
      </c>
    </row>
    <row r="75" spans="3:9" x14ac:dyDescent="0.2">
      <c r="E75" s="133" t="s">
        <v>196</v>
      </c>
      <c r="H75">
        <v>1</v>
      </c>
      <c r="I75" s="121">
        <v>3174435</v>
      </c>
    </row>
    <row r="76" spans="3:9" x14ac:dyDescent="0.2">
      <c r="E76" s="133" t="s">
        <v>197</v>
      </c>
      <c r="H76">
        <v>1</v>
      </c>
      <c r="I76" s="121">
        <v>2440615</v>
      </c>
    </row>
    <row r="77" spans="3:9" x14ac:dyDescent="0.2">
      <c r="C77" s="134">
        <v>800224808</v>
      </c>
      <c r="E77" s="135" t="s">
        <v>198</v>
      </c>
      <c r="H77">
        <v>1</v>
      </c>
      <c r="I77" s="135">
        <v>4676300</v>
      </c>
    </row>
    <row r="78" spans="3:9" x14ac:dyDescent="0.2">
      <c r="C78" s="134">
        <v>800229739</v>
      </c>
      <c r="E78" s="135" t="s">
        <v>199</v>
      </c>
      <c r="H78">
        <v>1</v>
      </c>
      <c r="I78" s="135">
        <v>2625800</v>
      </c>
    </row>
    <row r="79" spans="3:9" x14ac:dyDescent="0.2">
      <c r="C79" s="134">
        <v>900336004</v>
      </c>
      <c r="E79" s="135" t="s">
        <v>200</v>
      </c>
      <c r="H79">
        <v>1</v>
      </c>
      <c r="I79" s="135">
        <v>703300</v>
      </c>
    </row>
    <row r="80" spans="3:9" x14ac:dyDescent="0.2">
      <c r="C80" s="134">
        <v>800227940</v>
      </c>
      <c r="E80" s="135" t="s">
        <v>201</v>
      </c>
      <c r="H80">
        <v>1</v>
      </c>
      <c r="I80" s="135">
        <v>1002600</v>
      </c>
    </row>
    <row r="81" spans="3:12" x14ac:dyDescent="0.2">
      <c r="C81" s="134">
        <v>900156264</v>
      </c>
      <c r="E81" s="135" t="s">
        <v>202</v>
      </c>
      <c r="H81">
        <v>1</v>
      </c>
      <c r="I81" s="135">
        <v>113900</v>
      </c>
    </row>
    <row r="82" spans="3:12" x14ac:dyDescent="0.2">
      <c r="C82" s="134">
        <v>900298372</v>
      </c>
      <c r="E82" s="135" t="s">
        <v>203</v>
      </c>
      <c r="H82">
        <v>1</v>
      </c>
      <c r="I82" s="135">
        <v>53800</v>
      </c>
    </row>
    <row r="83" spans="3:12" x14ac:dyDescent="0.2">
      <c r="C83" s="134">
        <v>800251440</v>
      </c>
      <c r="E83" s="135" t="s">
        <v>204</v>
      </c>
      <c r="H83">
        <v>1</v>
      </c>
      <c r="I83" s="135">
        <v>933100</v>
      </c>
    </row>
    <row r="84" spans="3:12" x14ac:dyDescent="0.2">
      <c r="C84" s="134">
        <v>830003564</v>
      </c>
      <c r="E84" s="135" t="s">
        <v>205</v>
      </c>
      <c r="H84">
        <v>1</v>
      </c>
      <c r="I84" s="135">
        <v>404400</v>
      </c>
    </row>
    <row r="85" spans="3:12" x14ac:dyDescent="0.2">
      <c r="C85" s="134">
        <v>800130907</v>
      </c>
      <c r="E85" s="135" t="s">
        <v>206</v>
      </c>
      <c r="H85">
        <v>1</v>
      </c>
      <c r="I85" s="135">
        <v>147600</v>
      </c>
    </row>
    <row r="86" spans="3:12" x14ac:dyDescent="0.2">
      <c r="C86" s="134">
        <v>900156264</v>
      </c>
      <c r="E86" s="135" t="s">
        <v>207</v>
      </c>
      <c r="H86">
        <v>1</v>
      </c>
      <c r="I86" s="135">
        <v>62000</v>
      </c>
    </row>
    <row r="87" spans="3:12" x14ac:dyDescent="0.2">
      <c r="C87" s="134">
        <v>800088702</v>
      </c>
      <c r="E87" s="135" t="s">
        <v>208</v>
      </c>
      <c r="H87">
        <v>1</v>
      </c>
      <c r="I87" s="135">
        <v>23400</v>
      </c>
    </row>
    <row r="88" spans="3:12" x14ac:dyDescent="0.2">
      <c r="C88" s="134">
        <v>860066942</v>
      </c>
      <c r="E88" s="135" t="s">
        <v>209</v>
      </c>
      <c r="H88">
        <v>1</v>
      </c>
      <c r="I88" s="135">
        <v>499400</v>
      </c>
    </row>
    <row r="89" spans="3:12" x14ac:dyDescent="0.2">
      <c r="C89" s="134">
        <v>800226175</v>
      </c>
      <c r="E89" s="135" t="s">
        <v>210</v>
      </c>
      <c r="H89">
        <v>1</v>
      </c>
      <c r="I89" s="135">
        <v>1260800</v>
      </c>
    </row>
    <row r="90" spans="3:12" x14ac:dyDescent="0.2">
      <c r="C90" s="134">
        <v>860007336</v>
      </c>
      <c r="E90" s="135" t="s">
        <v>211</v>
      </c>
      <c r="H90">
        <v>1</v>
      </c>
      <c r="I90" s="135">
        <v>2228800</v>
      </c>
    </row>
    <row r="91" spans="3:12" x14ac:dyDescent="0.2">
      <c r="C91" s="134">
        <v>1108932580</v>
      </c>
      <c r="E91" s="133" t="s">
        <v>212</v>
      </c>
      <c r="H91">
        <v>1</v>
      </c>
      <c r="I91" s="121">
        <v>630000</v>
      </c>
    </row>
    <row r="94" spans="3:12" x14ac:dyDescent="0.2">
      <c r="H94" t="s">
        <v>213</v>
      </c>
      <c r="I94" s="136">
        <f>SUM(I3:I93)</f>
        <v>1506591148</v>
      </c>
    </row>
    <row r="95" spans="3:12" x14ac:dyDescent="0.2">
      <c r="H95" t="s">
        <v>214</v>
      </c>
      <c r="I95" s="137">
        <f>+'[9]FT001 -2'!D1205</f>
        <v>1506591148</v>
      </c>
      <c r="K95" s="121">
        <v>1471146000</v>
      </c>
      <c r="L95" s="138">
        <f>+K95-I95</f>
        <v>-35445148</v>
      </c>
    </row>
    <row r="97" spans="9:9" x14ac:dyDescent="0.2">
      <c r="I97" s="139">
        <f>+I94-I95</f>
        <v>0</v>
      </c>
    </row>
  </sheetData>
  <conditionalFormatting sqref="E3:E44 E46:E91">
    <cfRule type="duplicateValues" dxfId="3" priority="2"/>
  </conditionalFormatting>
  <conditionalFormatting sqref="E45">
    <cfRule type="duplicateValues" dxfId="2" priority="1"/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C09C-B2AA-4E65-9217-A6B251FA47D0}">
  <dimension ref="A1:B97"/>
  <sheetViews>
    <sheetView workbookViewId="0">
      <selection activeCell="A44" sqref="A2:B44"/>
    </sheetView>
  </sheetViews>
  <sheetFormatPr baseColWidth="10" defaultRowHeight="12.75" x14ac:dyDescent="0.2"/>
  <cols>
    <col min="1" max="1" width="49.85546875" bestFit="1" customWidth="1"/>
    <col min="2" max="2" width="18.85546875" bestFit="1" customWidth="1"/>
  </cols>
  <sheetData>
    <row r="1" spans="1:2" s="124" customFormat="1" x14ac:dyDescent="0.2">
      <c r="A1" s="124">
        <v>5</v>
      </c>
      <c r="B1" s="124">
        <v>9</v>
      </c>
    </row>
    <row r="2" spans="1:2" s="128" customFormat="1" ht="9.75" customHeight="1" x14ac:dyDescent="0.2">
      <c r="A2" s="125" t="s">
        <v>77</v>
      </c>
      <c r="B2" s="125" t="s">
        <v>81</v>
      </c>
    </row>
    <row r="3" spans="1:2" x14ac:dyDescent="0.2">
      <c r="A3" s="130" t="s">
        <v>91</v>
      </c>
      <c r="B3" s="121">
        <v>4607000</v>
      </c>
    </row>
    <row r="4" spans="1:2" x14ac:dyDescent="0.2">
      <c r="A4" s="130" t="s">
        <v>93</v>
      </c>
      <c r="B4" s="121">
        <v>8917723</v>
      </c>
    </row>
    <row r="5" spans="1:2" x14ac:dyDescent="0.2">
      <c r="A5" s="130" t="s">
        <v>95</v>
      </c>
      <c r="B5" s="121">
        <v>14592673</v>
      </c>
    </row>
    <row r="6" spans="1:2" x14ac:dyDescent="0.2">
      <c r="A6" s="130" t="s">
        <v>97</v>
      </c>
      <c r="B6" s="121">
        <v>3792507</v>
      </c>
    </row>
    <row r="7" spans="1:2" x14ac:dyDescent="0.2">
      <c r="A7" s="130" t="s">
        <v>99</v>
      </c>
      <c r="B7" s="121">
        <v>350184</v>
      </c>
    </row>
    <row r="8" spans="1:2" x14ac:dyDescent="0.2">
      <c r="A8" s="130" t="s">
        <v>100</v>
      </c>
      <c r="B8" s="121">
        <v>8221375</v>
      </c>
    </row>
    <row r="9" spans="1:2" x14ac:dyDescent="0.2">
      <c r="A9" s="130" t="s">
        <v>101</v>
      </c>
      <c r="B9" s="121">
        <v>1279024</v>
      </c>
    </row>
    <row r="10" spans="1:2" x14ac:dyDescent="0.2">
      <c r="A10" s="130" t="s">
        <v>102</v>
      </c>
      <c r="B10" s="121">
        <v>2317891</v>
      </c>
    </row>
    <row r="11" spans="1:2" x14ac:dyDescent="0.2">
      <c r="A11" s="130" t="s">
        <v>103</v>
      </c>
      <c r="B11" s="121">
        <v>1495018</v>
      </c>
    </row>
    <row r="12" spans="1:2" x14ac:dyDescent="0.2">
      <c r="A12" s="130" t="s">
        <v>105</v>
      </c>
      <c r="B12" s="121">
        <v>22240000</v>
      </c>
    </row>
    <row r="13" spans="1:2" x14ac:dyDescent="0.2">
      <c r="A13" s="130" t="s">
        <v>107</v>
      </c>
      <c r="B13" s="121">
        <v>18906370</v>
      </c>
    </row>
    <row r="14" spans="1:2" x14ac:dyDescent="0.2">
      <c r="A14" s="130" t="s">
        <v>109</v>
      </c>
      <c r="B14" s="121">
        <v>16680520</v>
      </c>
    </row>
    <row r="15" spans="1:2" x14ac:dyDescent="0.2">
      <c r="A15" s="130" t="s">
        <v>111</v>
      </c>
      <c r="B15" s="121">
        <v>534288</v>
      </c>
    </row>
    <row r="16" spans="1:2" x14ac:dyDescent="0.2">
      <c r="A16" s="130" t="s">
        <v>112</v>
      </c>
      <c r="B16" s="121">
        <v>14070000</v>
      </c>
    </row>
    <row r="17" spans="1:2" x14ac:dyDescent="0.2">
      <c r="A17" s="130" t="s">
        <v>114</v>
      </c>
      <c r="B17" s="121">
        <v>7285000</v>
      </c>
    </row>
    <row r="18" spans="1:2" x14ac:dyDescent="0.2">
      <c r="A18" s="130" t="s">
        <v>115</v>
      </c>
      <c r="B18" s="121">
        <v>1767325</v>
      </c>
    </row>
    <row r="19" spans="1:2" x14ac:dyDescent="0.2">
      <c r="A19" s="130" t="s">
        <v>117</v>
      </c>
      <c r="B19" s="121">
        <v>24087345</v>
      </c>
    </row>
    <row r="20" spans="1:2" x14ac:dyDescent="0.2">
      <c r="A20" s="130" t="s">
        <v>119</v>
      </c>
      <c r="B20" s="121">
        <v>15635000</v>
      </c>
    </row>
    <row r="21" spans="1:2" x14ac:dyDescent="0.2">
      <c r="A21" s="130" t="s">
        <v>121</v>
      </c>
      <c r="B21" s="121">
        <v>3080000</v>
      </c>
    </row>
    <row r="22" spans="1:2" x14ac:dyDescent="0.2">
      <c r="A22" s="130" t="s">
        <v>123</v>
      </c>
      <c r="B22" s="121">
        <v>62785000</v>
      </c>
    </row>
    <row r="23" spans="1:2" x14ac:dyDescent="0.2">
      <c r="A23" s="130" t="s">
        <v>124</v>
      </c>
      <c r="B23" s="121">
        <v>42165000</v>
      </c>
    </row>
    <row r="24" spans="1:2" x14ac:dyDescent="0.2">
      <c r="A24" s="130" t="s">
        <v>125</v>
      </c>
      <c r="B24" s="121">
        <v>57910000</v>
      </c>
    </row>
    <row r="25" spans="1:2" x14ac:dyDescent="0.2">
      <c r="A25" s="130" t="s">
        <v>127</v>
      </c>
      <c r="B25" s="121">
        <v>8143810</v>
      </c>
    </row>
    <row r="26" spans="1:2" x14ac:dyDescent="0.2">
      <c r="A26" s="130" t="s">
        <v>128</v>
      </c>
      <c r="B26" s="121">
        <v>10005179</v>
      </c>
    </row>
    <row r="27" spans="1:2" x14ac:dyDescent="0.2">
      <c r="A27" s="130" t="s">
        <v>130</v>
      </c>
      <c r="B27" s="121">
        <v>5600000</v>
      </c>
    </row>
    <row r="28" spans="1:2" x14ac:dyDescent="0.2">
      <c r="A28" s="130" t="s">
        <v>131</v>
      </c>
      <c r="B28" s="121">
        <v>4920751</v>
      </c>
    </row>
    <row r="29" spans="1:2" x14ac:dyDescent="0.2">
      <c r="A29" s="130" t="s">
        <v>133</v>
      </c>
      <c r="B29" s="121">
        <v>861992</v>
      </c>
    </row>
    <row r="30" spans="1:2" x14ac:dyDescent="0.2">
      <c r="A30" s="130" t="s">
        <v>135</v>
      </c>
      <c r="B30" s="121">
        <v>13662268</v>
      </c>
    </row>
    <row r="31" spans="1:2" x14ac:dyDescent="0.2">
      <c r="A31" s="130" t="s">
        <v>136</v>
      </c>
      <c r="B31" s="121">
        <v>27875000</v>
      </c>
    </row>
    <row r="32" spans="1:2" x14ac:dyDescent="0.2">
      <c r="A32" s="130" t="s">
        <v>138</v>
      </c>
      <c r="B32" s="121">
        <v>8252287</v>
      </c>
    </row>
    <row r="33" spans="1:2" x14ac:dyDescent="0.2">
      <c r="A33" s="130" t="s">
        <v>140</v>
      </c>
      <c r="B33" s="121">
        <v>10240800</v>
      </c>
    </row>
    <row r="34" spans="1:2" x14ac:dyDescent="0.2">
      <c r="A34" s="130" t="s">
        <v>142</v>
      </c>
      <c r="B34" s="121">
        <v>27066336</v>
      </c>
    </row>
    <row r="35" spans="1:2" x14ac:dyDescent="0.2">
      <c r="A35" s="130" t="s">
        <v>144</v>
      </c>
      <c r="B35" s="121">
        <v>4914591</v>
      </c>
    </row>
    <row r="36" spans="1:2" x14ac:dyDescent="0.2">
      <c r="A36" s="130" t="s">
        <v>146</v>
      </c>
      <c r="B36" s="121">
        <v>6087818</v>
      </c>
    </row>
    <row r="37" spans="1:2" x14ac:dyDescent="0.2">
      <c r="A37" s="130" t="s">
        <v>148</v>
      </c>
      <c r="B37" s="121">
        <v>1665080</v>
      </c>
    </row>
    <row r="38" spans="1:2" x14ac:dyDescent="0.2">
      <c r="A38" s="130" t="s">
        <v>151</v>
      </c>
      <c r="B38" s="121">
        <v>115744200</v>
      </c>
    </row>
    <row r="39" spans="1:2" x14ac:dyDescent="0.2">
      <c r="A39" s="130" t="s">
        <v>154</v>
      </c>
      <c r="B39" s="121">
        <v>8402106</v>
      </c>
    </row>
    <row r="40" spans="1:2" x14ac:dyDescent="0.2">
      <c r="A40" s="130" t="s">
        <v>156</v>
      </c>
      <c r="B40" s="121">
        <v>220576330</v>
      </c>
    </row>
    <row r="41" spans="1:2" x14ac:dyDescent="0.2">
      <c r="A41" s="130" t="s">
        <v>159</v>
      </c>
      <c r="B41" s="121">
        <v>38025000</v>
      </c>
    </row>
    <row r="42" spans="1:2" x14ac:dyDescent="0.2">
      <c r="A42" s="130" t="s">
        <v>161</v>
      </c>
      <c r="B42" s="121">
        <v>11815912</v>
      </c>
    </row>
    <row r="43" spans="1:2" x14ac:dyDescent="0.2">
      <c r="A43" s="130" t="s">
        <v>163</v>
      </c>
      <c r="B43" s="121">
        <v>652260</v>
      </c>
    </row>
    <row r="44" spans="1:2" x14ac:dyDescent="0.2">
      <c r="A44" s="130" t="s">
        <v>165</v>
      </c>
      <c r="B44" s="121">
        <v>35256780</v>
      </c>
    </row>
    <row r="45" spans="1:2" x14ac:dyDescent="0.2">
      <c r="A45" s="131" t="s">
        <v>166</v>
      </c>
      <c r="B45" s="132">
        <f>529389350-17563000-8385000</f>
        <v>503441350</v>
      </c>
    </row>
    <row r="46" spans="1:2" ht="14.25" x14ac:dyDescent="0.2">
      <c r="A46" s="133" t="s">
        <v>167</v>
      </c>
      <c r="B46" s="123">
        <f>17563000+8385000</f>
        <v>25948000</v>
      </c>
    </row>
    <row r="47" spans="1:2" x14ac:dyDescent="0.2">
      <c r="A47" s="133" t="s">
        <v>168</v>
      </c>
      <c r="B47" s="121">
        <v>3423850</v>
      </c>
    </row>
    <row r="48" spans="1:2" x14ac:dyDescent="0.2">
      <c r="A48" s="133" t="s">
        <v>169</v>
      </c>
      <c r="B48" s="121">
        <v>2773440</v>
      </c>
    </row>
    <row r="49" spans="1:2" x14ac:dyDescent="0.2">
      <c r="A49" s="133" t="s">
        <v>170</v>
      </c>
      <c r="B49" s="121">
        <v>576256</v>
      </c>
    </row>
    <row r="50" spans="1:2" x14ac:dyDescent="0.2">
      <c r="A50" s="133" t="s">
        <v>171</v>
      </c>
      <c r="B50" s="121">
        <v>766476</v>
      </c>
    </row>
    <row r="51" spans="1:2" x14ac:dyDescent="0.2">
      <c r="A51" s="133" t="s">
        <v>172</v>
      </c>
      <c r="B51" s="121">
        <v>766753</v>
      </c>
    </row>
    <row r="52" spans="1:2" x14ac:dyDescent="0.2">
      <c r="A52" s="133" t="s">
        <v>173</v>
      </c>
      <c r="B52" s="121">
        <v>176858</v>
      </c>
    </row>
    <row r="53" spans="1:2" x14ac:dyDescent="0.2">
      <c r="A53" s="133" t="s">
        <v>174</v>
      </c>
      <c r="B53" s="121">
        <v>2440615</v>
      </c>
    </row>
    <row r="54" spans="1:2" x14ac:dyDescent="0.2">
      <c r="A54" s="133" t="s">
        <v>175</v>
      </c>
      <c r="B54" s="121">
        <v>259714</v>
      </c>
    </row>
    <row r="55" spans="1:2" x14ac:dyDescent="0.2">
      <c r="A55" s="133" t="s">
        <v>176</v>
      </c>
      <c r="B55" s="121">
        <v>2773440</v>
      </c>
    </row>
    <row r="56" spans="1:2" x14ac:dyDescent="0.2">
      <c r="A56" s="133" t="s">
        <v>177</v>
      </c>
      <c r="B56" s="121">
        <v>3259440</v>
      </c>
    </row>
    <row r="57" spans="1:2" x14ac:dyDescent="0.2">
      <c r="A57" s="133" t="s">
        <v>178</v>
      </c>
      <c r="B57" s="121">
        <v>2773440</v>
      </c>
    </row>
    <row r="58" spans="1:2" x14ac:dyDescent="0.2">
      <c r="A58" s="133" t="s">
        <v>179</v>
      </c>
      <c r="B58" s="121">
        <v>2359908</v>
      </c>
    </row>
    <row r="59" spans="1:2" x14ac:dyDescent="0.2">
      <c r="A59" s="133" t="s">
        <v>180</v>
      </c>
      <c r="B59" s="121">
        <f>7916962-91</f>
        <v>7916871</v>
      </c>
    </row>
    <row r="60" spans="1:2" x14ac:dyDescent="0.2">
      <c r="A60" s="133" t="s">
        <v>181</v>
      </c>
      <c r="B60" s="121">
        <v>2773440</v>
      </c>
    </row>
    <row r="61" spans="1:2" x14ac:dyDescent="0.2">
      <c r="A61" s="133" t="s">
        <v>182</v>
      </c>
      <c r="B61" s="121">
        <v>266107</v>
      </c>
    </row>
    <row r="62" spans="1:2" x14ac:dyDescent="0.2">
      <c r="A62" s="133" t="s">
        <v>183</v>
      </c>
      <c r="B62" s="121">
        <v>2773440</v>
      </c>
    </row>
    <row r="63" spans="1:2" x14ac:dyDescent="0.2">
      <c r="A63" s="133" t="s">
        <v>184</v>
      </c>
      <c r="B63" s="121">
        <v>2440615</v>
      </c>
    </row>
    <row r="64" spans="1:2" x14ac:dyDescent="0.2">
      <c r="A64" s="133" t="s">
        <v>185</v>
      </c>
      <c r="B64" s="121">
        <v>629067</v>
      </c>
    </row>
    <row r="65" spans="1:2" x14ac:dyDescent="0.2">
      <c r="A65" s="133" t="s">
        <v>186</v>
      </c>
      <c r="B65" s="121">
        <v>285303</v>
      </c>
    </row>
    <row r="66" spans="1:2" x14ac:dyDescent="0.2">
      <c r="A66" s="133" t="s">
        <v>187</v>
      </c>
      <c r="B66" s="121">
        <v>2692890</v>
      </c>
    </row>
    <row r="67" spans="1:2" x14ac:dyDescent="0.2">
      <c r="A67" s="133" t="s">
        <v>188</v>
      </c>
      <c r="B67" s="121">
        <v>2692890</v>
      </c>
    </row>
    <row r="68" spans="1:2" x14ac:dyDescent="0.2">
      <c r="A68" s="133" t="s">
        <v>189</v>
      </c>
      <c r="B68" s="121">
        <v>2692890</v>
      </c>
    </row>
    <row r="69" spans="1:2" x14ac:dyDescent="0.2">
      <c r="A69" s="133" t="s">
        <v>190</v>
      </c>
      <c r="B69" s="121">
        <v>2789640</v>
      </c>
    </row>
    <row r="70" spans="1:2" x14ac:dyDescent="0.2">
      <c r="A70" s="133" t="s">
        <v>191</v>
      </c>
      <c r="B70" s="121">
        <v>2773440</v>
      </c>
    </row>
    <row r="71" spans="1:2" x14ac:dyDescent="0.2">
      <c r="A71" s="133" t="s">
        <v>192</v>
      </c>
      <c r="B71" s="121">
        <v>1980302</v>
      </c>
    </row>
    <row r="72" spans="1:2" x14ac:dyDescent="0.2">
      <c r="A72" s="133" t="s">
        <v>193</v>
      </c>
      <c r="B72" s="121">
        <v>2773440</v>
      </c>
    </row>
    <row r="73" spans="1:2" x14ac:dyDescent="0.2">
      <c r="A73" s="133" t="s">
        <v>194</v>
      </c>
      <c r="B73" s="121">
        <v>2562840</v>
      </c>
    </row>
    <row r="74" spans="1:2" x14ac:dyDescent="0.2">
      <c r="A74" s="133" t="s">
        <v>195</v>
      </c>
      <c r="B74" s="121">
        <v>3340439.9999999995</v>
      </c>
    </row>
    <row r="75" spans="1:2" x14ac:dyDescent="0.2">
      <c r="A75" s="133" t="s">
        <v>196</v>
      </c>
      <c r="B75" s="121">
        <v>3174435</v>
      </c>
    </row>
    <row r="76" spans="1:2" x14ac:dyDescent="0.2">
      <c r="A76" s="133" t="s">
        <v>197</v>
      </c>
      <c r="B76" s="121">
        <v>2440615</v>
      </c>
    </row>
    <row r="77" spans="1:2" x14ac:dyDescent="0.2">
      <c r="A77" s="135" t="s">
        <v>198</v>
      </c>
      <c r="B77" s="135">
        <v>4676300</v>
      </c>
    </row>
    <row r="78" spans="1:2" x14ac:dyDescent="0.2">
      <c r="A78" s="135" t="s">
        <v>199</v>
      </c>
      <c r="B78" s="135">
        <v>2625800</v>
      </c>
    </row>
    <row r="79" spans="1:2" x14ac:dyDescent="0.2">
      <c r="A79" s="135" t="s">
        <v>200</v>
      </c>
      <c r="B79" s="135">
        <v>703300</v>
      </c>
    </row>
    <row r="80" spans="1:2" x14ac:dyDescent="0.2">
      <c r="A80" s="135" t="s">
        <v>201</v>
      </c>
      <c r="B80" s="135">
        <v>1002600</v>
      </c>
    </row>
    <row r="81" spans="1:2" x14ac:dyDescent="0.2">
      <c r="A81" s="135" t="s">
        <v>202</v>
      </c>
      <c r="B81" s="135">
        <v>113900</v>
      </c>
    </row>
    <row r="82" spans="1:2" x14ac:dyDescent="0.2">
      <c r="A82" s="135" t="s">
        <v>203</v>
      </c>
      <c r="B82" s="135">
        <v>53800</v>
      </c>
    </row>
    <row r="83" spans="1:2" x14ac:dyDescent="0.2">
      <c r="A83" s="135" t="s">
        <v>204</v>
      </c>
      <c r="B83" s="135">
        <v>933100</v>
      </c>
    </row>
    <row r="84" spans="1:2" x14ac:dyDescent="0.2">
      <c r="A84" s="135" t="s">
        <v>205</v>
      </c>
      <c r="B84" s="135">
        <v>404400</v>
      </c>
    </row>
    <row r="85" spans="1:2" x14ac:dyDescent="0.2">
      <c r="A85" s="135" t="s">
        <v>206</v>
      </c>
      <c r="B85" s="135">
        <v>147600</v>
      </c>
    </row>
    <row r="86" spans="1:2" x14ac:dyDescent="0.2">
      <c r="A86" s="135" t="s">
        <v>207</v>
      </c>
      <c r="B86" s="135">
        <v>62000</v>
      </c>
    </row>
    <row r="87" spans="1:2" x14ac:dyDescent="0.2">
      <c r="A87" s="135" t="s">
        <v>208</v>
      </c>
      <c r="B87" s="135">
        <v>23400</v>
      </c>
    </row>
    <row r="88" spans="1:2" x14ac:dyDescent="0.2">
      <c r="A88" s="135" t="s">
        <v>209</v>
      </c>
      <c r="B88" s="135">
        <v>499400</v>
      </c>
    </row>
    <row r="89" spans="1:2" x14ac:dyDescent="0.2">
      <c r="A89" s="135" t="s">
        <v>210</v>
      </c>
      <c r="B89" s="135">
        <v>1260800</v>
      </c>
    </row>
    <row r="90" spans="1:2" x14ac:dyDescent="0.2">
      <c r="A90" s="135" t="s">
        <v>211</v>
      </c>
      <c r="B90" s="135">
        <v>2228800</v>
      </c>
    </row>
    <row r="91" spans="1:2" x14ac:dyDescent="0.2">
      <c r="A91" s="133" t="s">
        <v>212</v>
      </c>
      <c r="B91" s="121">
        <v>630000</v>
      </c>
    </row>
    <row r="94" spans="1:2" x14ac:dyDescent="0.2">
      <c r="B94" s="136">
        <f>SUM(B3:B93)</f>
        <v>1506591148</v>
      </c>
    </row>
    <row r="95" spans="1:2" x14ac:dyDescent="0.2">
      <c r="B95" s="137">
        <f>+'[9]FT001 -2'!D1205</f>
        <v>1506591148</v>
      </c>
    </row>
    <row r="97" spans="2:2" x14ac:dyDescent="0.2">
      <c r="B97" s="139">
        <f>+B94-B95</f>
        <v>0</v>
      </c>
    </row>
  </sheetData>
  <conditionalFormatting sqref="A3:A44 A46:A91">
    <cfRule type="duplicateValues" dxfId="1" priority="2"/>
  </conditionalFormatting>
  <conditionalFormatting sqref="A45">
    <cfRule type="duplicateValues" dxfId="0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8C5C-2EDF-4CE1-AA34-053B93646B22}">
  <dimension ref="A1:AD26"/>
  <sheetViews>
    <sheetView topLeftCell="N3" workbookViewId="0">
      <selection activeCell="N3" sqref="A1:XFD1048576"/>
    </sheetView>
  </sheetViews>
  <sheetFormatPr baseColWidth="10" defaultRowHeight="12.75" x14ac:dyDescent="0.2"/>
  <cols>
    <col min="1" max="1" width="12.5703125" customWidth="1"/>
    <col min="2" max="2" width="13" customWidth="1"/>
    <col min="5" max="5" width="54" customWidth="1"/>
    <col min="7" max="7" width="15.7109375" customWidth="1"/>
    <col min="8" max="8" width="15.28515625" customWidth="1"/>
    <col min="9" max="9" width="20" customWidth="1"/>
    <col min="10" max="10" width="17" customWidth="1"/>
    <col min="11" max="11" width="12.85546875" customWidth="1"/>
    <col min="12" max="12" width="26.5703125" customWidth="1"/>
    <col min="13" max="13" width="16" bestFit="1" customWidth="1"/>
    <col min="14" max="14" width="15.140625" bestFit="1" customWidth="1"/>
    <col min="15" max="16" width="14.140625" bestFit="1" customWidth="1"/>
    <col min="17" max="17" width="17" customWidth="1"/>
    <col min="18" max="23" width="11.42578125" customWidth="1"/>
    <col min="24" max="24" width="15.140625" customWidth="1"/>
    <col min="25" max="25" width="16" style="121" customWidth="1"/>
    <col min="26" max="26" width="16.28515625" bestFit="1" customWidth="1"/>
    <col min="28" max="28" width="14.7109375" bestFit="1" customWidth="1"/>
    <col min="30" max="30" width="16.28515625" bestFit="1" customWidth="1"/>
  </cols>
  <sheetData>
    <row r="1" spans="1:30" x14ac:dyDescent="0.2">
      <c r="A1" s="124">
        <v>1</v>
      </c>
      <c r="B1" s="124">
        <v>2</v>
      </c>
      <c r="C1" s="124">
        <v>3</v>
      </c>
      <c r="D1" s="124">
        <v>4</v>
      </c>
      <c r="E1" s="124">
        <v>5</v>
      </c>
      <c r="F1" s="124">
        <v>6</v>
      </c>
      <c r="G1" s="124">
        <v>7</v>
      </c>
      <c r="H1" s="124">
        <v>8</v>
      </c>
      <c r="I1" s="124">
        <v>9</v>
      </c>
      <c r="J1" s="124"/>
      <c r="K1" s="124">
        <v>10</v>
      </c>
      <c r="L1" s="124">
        <v>11</v>
      </c>
      <c r="M1" s="124">
        <v>12</v>
      </c>
      <c r="N1" s="124">
        <v>13</v>
      </c>
      <c r="O1" s="124">
        <v>14</v>
      </c>
      <c r="P1" s="124">
        <v>15</v>
      </c>
      <c r="Q1" s="124">
        <v>16</v>
      </c>
      <c r="R1" s="124">
        <v>17</v>
      </c>
      <c r="S1" s="124">
        <v>18</v>
      </c>
      <c r="T1" s="124">
        <v>19</v>
      </c>
      <c r="U1" s="124">
        <v>20</v>
      </c>
      <c r="V1" s="124">
        <v>21</v>
      </c>
      <c r="W1" s="124">
        <v>22</v>
      </c>
      <c r="X1" s="124">
        <v>23</v>
      </c>
      <c r="Y1" s="140">
        <v>24</v>
      </c>
      <c r="Z1" s="124">
        <v>25</v>
      </c>
    </row>
    <row r="2" spans="1:30" ht="315" x14ac:dyDescent="0.2">
      <c r="A2" s="125" t="s">
        <v>73</v>
      </c>
      <c r="B2" s="125" t="s">
        <v>215</v>
      </c>
      <c r="C2" s="125" t="s">
        <v>216</v>
      </c>
      <c r="D2" s="125" t="s">
        <v>76</v>
      </c>
      <c r="E2" s="125" t="s">
        <v>77</v>
      </c>
      <c r="F2" s="125" t="s">
        <v>217</v>
      </c>
      <c r="G2" s="125" t="s">
        <v>218</v>
      </c>
      <c r="H2" s="125" t="s">
        <v>219</v>
      </c>
      <c r="I2" s="125" t="s">
        <v>220</v>
      </c>
      <c r="J2" s="125" t="s">
        <v>221</v>
      </c>
      <c r="K2" s="141" t="s">
        <v>222</v>
      </c>
      <c r="L2" s="141" t="s">
        <v>223</v>
      </c>
      <c r="M2" s="126" t="s">
        <v>82</v>
      </c>
      <c r="N2" s="125" t="s">
        <v>83</v>
      </c>
      <c r="O2" s="127" t="s">
        <v>84</v>
      </c>
      <c r="P2" s="127" t="s">
        <v>85</v>
      </c>
      <c r="Q2" s="127" t="s">
        <v>86</v>
      </c>
      <c r="R2" s="127" t="s">
        <v>87</v>
      </c>
      <c r="S2" s="125" t="s">
        <v>224</v>
      </c>
      <c r="T2" s="125" t="s">
        <v>225</v>
      </c>
      <c r="U2" s="125" t="s">
        <v>226</v>
      </c>
      <c r="V2" s="125" t="s">
        <v>227</v>
      </c>
      <c r="W2" s="125" t="s">
        <v>228</v>
      </c>
      <c r="X2" s="125" t="s">
        <v>229</v>
      </c>
      <c r="Y2" s="142" t="s">
        <v>230</v>
      </c>
      <c r="Z2" s="127" t="s">
        <v>89</v>
      </c>
    </row>
    <row r="3" spans="1:30" ht="15" x14ac:dyDescent="0.25">
      <c r="B3" s="143" t="s">
        <v>231</v>
      </c>
      <c r="E3" s="144" t="s">
        <v>232</v>
      </c>
      <c r="H3">
        <v>2</v>
      </c>
      <c r="I3">
        <v>1</v>
      </c>
      <c r="J3" s="145">
        <v>130126</v>
      </c>
      <c r="L3" s="146"/>
      <c r="M3" s="121">
        <v>663452647</v>
      </c>
      <c r="N3" s="121">
        <v>224975877</v>
      </c>
      <c r="O3" s="121">
        <v>26965660</v>
      </c>
      <c r="P3" s="121">
        <v>54981565</v>
      </c>
      <c r="Q3" s="121">
        <v>184670136</v>
      </c>
      <c r="X3" s="147">
        <v>375632714</v>
      </c>
      <c r="Y3" s="121">
        <v>375632714</v>
      </c>
      <c r="Z3" s="148">
        <f>SUM(L3:X3)-Y3</f>
        <v>1155045885</v>
      </c>
      <c r="AA3">
        <v>1458992358</v>
      </c>
      <c r="AB3" s="148">
        <f>+AA3-Z3</f>
        <v>303946473</v>
      </c>
      <c r="AD3">
        <v>2374503508</v>
      </c>
    </row>
    <row r="4" spans="1:30" ht="15" x14ac:dyDescent="0.25">
      <c r="B4" s="143" t="s">
        <v>231</v>
      </c>
      <c r="E4" s="144" t="s">
        <v>233</v>
      </c>
      <c r="H4">
        <v>2</v>
      </c>
      <c r="I4">
        <v>1</v>
      </c>
      <c r="J4" s="145">
        <v>130126</v>
      </c>
      <c r="L4" s="146"/>
      <c r="M4">
        <v>131448700</v>
      </c>
      <c r="N4">
        <v>77025104</v>
      </c>
      <c r="O4">
        <v>1855197</v>
      </c>
      <c r="Q4">
        <v>206571511</v>
      </c>
      <c r="Z4" s="148">
        <f>SUM(L4:X4)-Y4</f>
        <v>416900512</v>
      </c>
    </row>
    <row r="5" spans="1:30" ht="15" x14ac:dyDescent="0.25">
      <c r="B5" s="143" t="s">
        <v>231</v>
      </c>
      <c r="E5" s="144" t="s">
        <v>234</v>
      </c>
      <c r="H5">
        <v>2</v>
      </c>
      <c r="I5">
        <v>1</v>
      </c>
      <c r="J5" s="145">
        <v>130126</v>
      </c>
      <c r="L5" s="146">
        <v>4666562</v>
      </c>
      <c r="Z5" s="148">
        <f t="shared" ref="Z5:Z19" si="0">SUM(L5:X5)-Y5</f>
        <v>4666562</v>
      </c>
      <c r="AD5" s="148">
        <f>SUM(Z3:Z19)</f>
        <v>2144905645</v>
      </c>
    </row>
    <row r="6" spans="1:30" ht="15" x14ac:dyDescent="0.25">
      <c r="B6" s="143" t="s">
        <v>231</v>
      </c>
      <c r="E6" s="144" t="s">
        <v>235</v>
      </c>
      <c r="H6">
        <v>2</v>
      </c>
      <c r="I6">
        <v>1</v>
      </c>
      <c r="J6" s="145">
        <v>130126</v>
      </c>
      <c r="L6" s="146"/>
      <c r="O6">
        <v>20050000</v>
      </c>
      <c r="Z6" s="148">
        <f t="shared" si="0"/>
        <v>20050000</v>
      </c>
    </row>
    <row r="7" spans="1:30" ht="15" x14ac:dyDescent="0.25">
      <c r="B7" s="143" t="s">
        <v>231</v>
      </c>
      <c r="E7" s="144" t="s">
        <v>236</v>
      </c>
      <c r="H7">
        <v>2</v>
      </c>
      <c r="I7">
        <v>1</v>
      </c>
      <c r="J7" s="145">
        <v>130126</v>
      </c>
      <c r="L7" s="146">
        <v>279300</v>
      </c>
      <c r="Z7" s="148">
        <f t="shared" si="0"/>
        <v>279300</v>
      </c>
      <c r="AD7" s="148">
        <f>+AD3-AD5</f>
        <v>229597863</v>
      </c>
    </row>
    <row r="8" spans="1:30" ht="15" x14ac:dyDescent="0.25">
      <c r="B8" s="143" t="s">
        <v>231</v>
      </c>
      <c r="E8" s="144" t="s">
        <v>237</v>
      </c>
      <c r="H8">
        <v>2</v>
      </c>
      <c r="I8">
        <v>1</v>
      </c>
      <c r="J8" s="145">
        <v>130126</v>
      </c>
      <c r="L8" s="146"/>
      <c r="P8">
        <v>1463376</v>
      </c>
      <c r="Z8" s="148">
        <f t="shared" si="0"/>
        <v>1463376</v>
      </c>
    </row>
    <row r="9" spans="1:30" ht="15" x14ac:dyDescent="0.25">
      <c r="B9" s="143" t="s">
        <v>231</v>
      </c>
      <c r="E9" s="144" t="s">
        <v>238</v>
      </c>
      <c r="H9">
        <v>2</v>
      </c>
      <c r="I9">
        <v>1</v>
      </c>
      <c r="J9" s="145">
        <v>130126</v>
      </c>
      <c r="L9" s="146"/>
      <c r="P9">
        <v>1035679</v>
      </c>
      <c r="Z9" s="148">
        <f t="shared" si="0"/>
        <v>1035679</v>
      </c>
    </row>
    <row r="10" spans="1:30" s="149" customFormat="1" ht="15" x14ac:dyDescent="0.25">
      <c r="B10" s="143" t="s">
        <v>231</v>
      </c>
      <c r="E10" s="144" t="s">
        <v>239</v>
      </c>
      <c r="H10">
        <v>2</v>
      </c>
      <c r="I10">
        <v>1</v>
      </c>
      <c r="J10" s="145">
        <v>130126</v>
      </c>
      <c r="L10" s="146"/>
      <c r="Q10">
        <v>58700</v>
      </c>
      <c r="Y10" s="150">
        <v>0</v>
      </c>
      <c r="Z10" s="148">
        <f t="shared" si="0"/>
        <v>58700</v>
      </c>
    </row>
    <row r="11" spans="1:30" s="149" customFormat="1" ht="15" x14ac:dyDescent="0.25">
      <c r="B11" s="143"/>
      <c r="E11" s="151" t="s">
        <v>240</v>
      </c>
      <c r="H11">
        <v>2</v>
      </c>
      <c r="I11">
        <v>1</v>
      </c>
      <c r="J11" s="145">
        <v>130126</v>
      </c>
      <c r="L11" s="146">
        <v>17152748</v>
      </c>
      <c r="Y11" s="150"/>
      <c r="Z11" s="148">
        <f t="shared" si="0"/>
        <v>17152748</v>
      </c>
    </row>
    <row r="12" spans="1:30" s="149" customFormat="1" ht="15" x14ac:dyDescent="0.25">
      <c r="B12" s="143"/>
      <c r="E12" s="151" t="s">
        <v>241</v>
      </c>
      <c r="H12">
        <v>2</v>
      </c>
      <c r="I12">
        <v>1</v>
      </c>
      <c r="J12" s="145">
        <v>130126</v>
      </c>
      <c r="L12" s="146">
        <v>9948722</v>
      </c>
      <c r="Y12" s="150"/>
      <c r="Z12" s="148">
        <f t="shared" si="0"/>
        <v>9948722</v>
      </c>
    </row>
    <row r="13" spans="1:30" s="152" customFormat="1" ht="14.25" x14ac:dyDescent="0.2">
      <c r="B13" s="152" t="s">
        <v>231</v>
      </c>
      <c r="E13" s="153" t="s">
        <v>166</v>
      </c>
      <c r="H13" s="152">
        <v>1</v>
      </c>
      <c r="I13" s="152">
        <v>6</v>
      </c>
      <c r="J13" s="154">
        <v>131402</v>
      </c>
      <c r="L13" s="155">
        <v>453149059</v>
      </c>
      <c r="Y13" s="156"/>
      <c r="Z13" s="148">
        <f t="shared" si="0"/>
        <v>453149059</v>
      </c>
    </row>
    <row r="14" spans="1:30" ht="14.25" x14ac:dyDescent="0.2">
      <c r="B14" s="143" t="s">
        <v>242</v>
      </c>
      <c r="E14" s="157" t="s">
        <v>243</v>
      </c>
      <c r="H14">
        <v>2</v>
      </c>
      <c r="I14">
        <v>1</v>
      </c>
      <c r="J14" s="145">
        <v>131301</v>
      </c>
      <c r="L14" s="158">
        <v>153275</v>
      </c>
      <c r="Z14" s="148">
        <f t="shared" si="0"/>
        <v>153275</v>
      </c>
    </row>
    <row r="15" spans="1:30" ht="15" x14ac:dyDescent="0.25">
      <c r="B15" s="143" t="s">
        <v>242</v>
      </c>
      <c r="E15" s="159" t="s">
        <v>244</v>
      </c>
      <c r="H15">
        <v>2</v>
      </c>
      <c r="I15">
        <v>1</v>
      </c>
      <c r="J15" s="145">
        <v>131301</v>
      </c>
      <c r="L15" s="158">
        <v>3518880</v>
      </c>
      <c r="Z15" s="148">
        <f t="shared" si="0"/>
        <v>3518880</v>
      </c>
    </row>
    <row r="16" spans="1:30" ht="15" x14ac:dyDescent="0.25">
      <c r="B16" s="143"/>
      <c r="E16" s="159" t="s">
        <v>245</v>
      </c>
      <c r="H16">
        <v>2</v>
      </c>
      <c r="I16">
        <v>1</v>
      </c>
      <c r="J16" s="145">
        <v>131607</v>
      </c>
      <c r="L16" s="160">
        <v>38586200</v>
      </c>
      <c r="Z16" s="148">
        <f t="shared" si="0"/>
        <v>38586200</v>
      </c>
    </row>
    <row r="17" spans="1:26" ht="15" x14ac:dyDescent="0.25">
      <c r="B17" s="143"/>
      <c r="E17" s="161" t="s">
        <v>246</v>
      </c>
      <c r="H17">
        <v>2</v>
      </c>
      <c r="I17">
        <v>1</v>
      </c>
      <c r="J17" s="145">
        <v>131607</v>
      </c>
      <c r="L17" s="160">
        <v>16896747</v>
      </c>
      <c r="M17" t="s">
        <v>247</v>
      </c>
      <c r="Z17" s="148">
        <f>SUM(L17:X17)-Y17</f>
        <v>16896747</v>
      </c>
    </row>
    <row r="18" spans="1:26" ht="15" x14ac:dyDescent="0.25">
      <c r="B18" s="143"/>
      <c r="E18" s="159" t="s">
        <v>248</v>
      </c>
      <c r="H18">
        <v>2</v>
      </c>
      <c r="I18">
        <v>1</v>
      </c>
      <c r="J18" s="145">
        <v>131607</v>
      </c>
      <c r="L18" s="160">
        <v>1000000</v>
      </c>
      <c r="Z18" s="148">
        <f t="shared" si="0"/>
        <v>1000000</v>
      </c>
    </row>
    <row r="19" spans="1:26" ht="15" x14ac:dyDescent="0.25">
      <c r="A19" s="162"/>
      <c r="B19" s="162"/>
      <c r="C19" s="162" t="s">
        <v>249</v>
      </c>
      <c r="D19" s="162"/>
      <c r="E19" s="161" t="s">
        <v>246</v>
      </c>
      <c r="F19" s="162"/>
      <c r="G19" s="162"/>
      <c r="H19">
        <v>2</v>
      </c>
      <c r="I19">
        <v>1</v>
      </c>
      <c r="J19" s="145">
        <v>130505</v>
      </c>
      <c r="L19" s="163">
        <v>5000000</v>
      </c>
      <c r="M19" t="s">
        <v>247</v>
      </c>
      <c r="Z19" s="148">
        <f t="shared" si="0"/>
        <v>5000000</v>
      </c>
    </row>
    <row r="20" spans="1:26" x14ac:dyDescent="0.2">
      <c r="K20" t="s">
        <v>250</v>
      </c>
      <c r="L20" s="121">
        <f>SUM(Z3:Z19)</f>
        <v>2144905645</v>
      </c>
      <c r="Z20" s="148"/>
    </row>
    <row r="21" spans="1:26" x14ac:dyDescent="0.2">
      <c r="K21" t="s">
        <v>251</v>
      </c>
      <c r="L21" s="121">
        <f>+'[10]FT001 -2'!D357</f>
        <v>2144905645</v>
      </c>
      <c r="Z21" s="148"/>
    </row>
    <row r="22" spans="1:26" x14ac:dyDescent="0.2">
      <c r="Z22" s="148"/>
    </row>
    <row r="23" spans="1:26" x14ac:dyDescent="0.2">
      <c r="E23" t="s">
        <v>252</v>
      </c>
      <c r="L23" s="164" t="s">
        <v>253</v>
      </c>
      <c r="Z23" s="148"/>
    </row>
    <row r="25" spans="1:26" x14ac:dyDescent="0.2">
      <c r="L25" s="120">
        <f>+L20-L13</f>
        <v>1691756586</v>
      </c>
    </row>
    <row r="26" spans="1:26" x14ac:dyDescent="0.2">
      <c r="J26" s="16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3731-6E41-4377-9E60-C667D77D865A}">
  <dimension ref="A1:AD29"/>
  <sheetViews>
    <sheetView topLeftCell="A5" workbookViewId="0">
      <selection activeCell="E14" sqref="E14:E19"/>
    </sheetView>
  </sheetViews>
  <sheetFormatPr baseColWidth="10" defaultRowHeight="12.75" x14ac:dyDescent="0.2"/>
  <cols>
    <col min="1" max="1" width="12.5703125" customWidth="1"/>
    <col min="2" max="2" width="13" customWidth="1"/>
    <col min="5" max="5" width="54" customWidth="1"/>
    <col min="6" max="6" width="11.42578125" hidden="1" customWidth="1"/>
    <col min="7" max="7" width="15.7109375" hidden="1" customWidth="1"/>
    <col min="8" max="8" width="15.28515625" hidden="1" customWidth="1"/>
    <col min="9" max="9" width="20" hidden="1" customWidth="1"/>
    <col min="10" max="10" width="17" customWidth="1"/>
    <col min="11" max="11" width="12.85546875" customWidth="1"/>
    <col min="12" max="12" width="26.5703125" customWidth="1"/>
    <col min="13" max="13" width="16" hidden="1" customWidth="1"/>
    <col min="14" max="14" width="15.140625" hidden="1" customWidth="1"/>
    <col min="15" max="16" width="14.140625" hidden="1" customWidth="1"/>
    <col min="17" max="17" width="17" hidden="1" customWidth="1"/>
    <col min="18" max="23" width="11.42578125" hidden="1" customWidth="1"/>
    <col min="24" max="24" width="15.140625" hidden="1" customWidth="1"/>
    <col min="25" max="25" width="16" style="121" hidden="1" customWidth="1"/>
    <col min="26" max="26" width="16.28515625" bestFit="1" customWidth="1"/>
    <col min="28" max="28" width="14.7109375" bestFit="1" customWidth="1"/>
    <col min="30" max="30" width="16.28515625" bestFit="1" customWidth="1"/>
  </cols>
  <sheetData>
    <row r="1" spans="1:30" x14ac:dyDescent="0.2">
      <c r="A1" s="124">
        <v>1</v>
      </c>
      <c r="B1" s="124">
        <v>2</v>
      </c>
      <c r="C1" s="124">
        <v>3</v>
      </c>
      <c r="D1" s="124">
        <v>4</v>
      </c>
      <c r="E1" s="124">
        <v>5</v>
      </c>
      <c r="F1" s="124">
        <v>6</v>
      </c>
      <c r="G1" s="124">
        <v>7</v>
      </c>
      <c r="H1" s="124">
        <v>8</v>
      </c>
      <c r="I1" s="124">
        <v>9</v>
      </c>
      <c r="J1" s="124"/>
      <c r="K1" s="124">
        <v>10</v>
      </c>
      <c r="L1" s="124">
        <v>11</v>
      </c>
      <c r="M1" s="124">
        <v>12</v>
      </c>
      <c r="N1" s="124">
        <v>13</v>
      </c>
      <c r="O1" s="124">
        <v>14</v>
      </c>
      <c r="P1" s="124">
        <v>15</v>
      </c>
      <c r="Q1" s="124">
        <v>16</v>
      </c>
      <c r="R1" s="124">
        <v>17</v>
      </c>
      <c r="S1" s="124">
        <v>18</v>
      </c>
      <c r="T1" s="124">
        <v>19</v>
      </c>
      <c r="U1" s="124">
        <v>20</v>
      </c>
      <c r="V1" s="124">
        <v>21</v>
      </c>
      <c r="W1" s="124">
        <v>22</v>
      </c>
      <c r="X1" s="124">
        <v>23</v>
      </c>
      <c r="Y1" s="140">
        <v>24</v>
      </c>
      <c r="Z1" s="124">
        <v>25</v>
      </c>
    </row>
    <row r="2" spans="1:30" ht="315" x14ac:dyDescent="0.2">
      <c r="A2" s="125" t="s">
        <v>73</v>
      </c>
      <c r="B2" s="125" t="s">
        <v>215</v>
      </c>
      <c r="C2" s="125" t="s">
        <v>216</v>
      </c>
      <c r="D2" s="125" t="s">
        <v>76</v>
      </c>
      <c r="E2" s="125" t="s">
        <v>77</v>
      </c>
      <c r="F2" s="125" t="s">
        <v>217</v>
      </c>
      <c r="G2" s="125" t="s">
        <v>218</v>
      </c>
      <c r="H2" s="125" t="s">
        <v>219</v>
      </c>
      <c r="I2" s="125" t="s">
        <v>220</v>
      </c>
      <c r="J2" s="125" t="s">
        <v>221</v>
      </c>
      <c r="K2" s="141" t="s">
        <v>222</v>
      </c>
      <c r="L2" s="141" t="s">
        <v>223</v>
      </c>
      <c r="M2" s="126" t="s">
        <v>82</v>
      </c>
      <c r="N2" s="125" t="s">
        <v>83</v>
      </c>
      <c r="O2" s="127" t="s">
        <v>84</v>
      </c>
      <c r="P2" s="127" t="s">
        <v>85</v>
      </c>
      <c r="Q2" s="127" t="s">
        <v>86</v>
      </c>
      <c r="R2" s="127" t="s">
        <v>87</v>
      </c>
      <c r="S2" s="125" t="s">
        <v>224</v>
      </c>
      <c r="T2" s="125" t="s">
        <v>225</v>
      </c>
      <c r="U2" s="125" t="s">
        <v>226</v>
      </c>
      <c r="V2" s="125" t="s">
        <v>227</v>
      </c>
      <c r="W2" s="125" t="s">
        <v>228</v>
      </c>
      <c r="X2" s="125" t="s">
        <v>229</v>
      </c>
      <c r="Y2" s="142" t="s">
        <v>230</v>
      </c>
      <c r="Z2" s="127" t="s">
        <v>89</v>
      </c>
    </row>
    <row r="3" spans="1:30" ht="15" x14ac:dyDescent="0.25">
      <c r="B3" s="143" t="s">
        <v>231</v>
      </c>
      <c r="E3" s="144" t="s">
        <v>232</v>
      </c>
      <c r="H3">
        <v>2</v>
      </c>
      <c r="I3">
        <v>1</v>
      </c>
      <c r="J3" s="145">
        <v>130126</v>
      </c>
      <c r="L3" s="146"/>
      <c r="M3" s="121">
        <v>663452647</v>
      </c>
      <c r="N3" s="121">
        <v>224975877</v>
      </c>
      <c r="O3" s="121">
        <v>26965660</v>
      </c>
      <c r="P3" s="121">
        <v>54981565</v>
      </c>
      <c r="Q3" s="121">
        <v>184670136</v>
      </c>
      <c r="X3" s="147">
        <v>375632714</v>
      </c>
      <c r="Y3" s="121">
        <v>375632714</v>
      </c>
      <c r="Z3" s="148">
        <v>1120450499</v>
      </c>
      <c r="AA3">
        <v>1458992358</v>
      </c>
      <c r="AB3" s="148">
        <f>+AA3-Z3</f>
        <v>338541859</v>
      </c>
      <c r="AD3">
        <v>2374503508</v>
      </c>
    </row>
    <row r="4" spans="1:30" ht="15" x14ac:dyDescent="0.25">
      <c r="B4" s="143" t="s">
        <v>231</v>
      </c>
      <c r="E4" s="144" t="s">
        <v>233</v>
      </c>
      <c r="H4">
        <v>2</v>
      </c>
      <c r="I4">
        <v>1</v>
      </c>
      <c r="J4" s="145">
        <v>130126</v>
      </c>
      <c r="L4" s="146"/>
      <c r="M4">
        <v>131448700</v>
      </c>
      <c r="N4">
        <v>77025104</v>
      </c>
      <c r="O4">
        <v>1855197</v>
      </c>
      <c r="Q4">
        <v>206571511</v>
      </c>
      <c r="Z4" s="148">
        <f>SUM(L4:X4)-Y4</f>
        <v>416900512</v>
      </c>
    </row>
    <row r="5" spans="1:30" ht="15" x14ac:dyDescent="0.25">
      <c r="B5" s="143" t="s">
        <v>231</v>
      </c>
      <c r="E5" s="144" t="s">
        <v>234</v>
      </c>
      <c r="H5">
        <v>2</v>
      </c>
      <c r="I5">
        <v>1</v>
      </c>
      <c r="J5" s="145">
        <v>130126</v>
      </c>
      <c r="L5" s="146">
        <v>4666562</v>
      </c>
      <c r="Z5" s="148">
        <f t="shared" ref="Z5:Z19" si="0">SUM(L5:X5)-Y5</f>
        <v>4666562</v>
      </c>
      <c r="AD5" s="148">
        <f>SUM(Z3:Z19)</f>
        <v>1618575000</v>
      </c>
    </row>
    <row r="6" spans="1:30" ht="15" x14ac:dyDescent="0.25">
      <c r="B6" s="143" t="s">
        <v>231</v>
      </c>
      <c r="E6" s="144" t="s">
        <v>235</v>
      </c>
      <c r="H6">
        <v>2</v>
      </c>
      <c r="I6">
        <v>1</v>
      </c>
      <c r="J6" s="145">
        <v>130126</v>
      </c>
      <c r="L6" s="146"/>
      <c r="O6">
        <v>20050000</v>
      </c>
      <c r="Z6" s="148">
        <f t="shared" si="0"/>
        <v>20050000</v>
      </c>
    </row>
    <row r="7" spans="1:30" ht="15" x14ac:dyDescent="0.25">
      <c r="B7" s="143" t="s">
        <v>231</v>
      </c>
      <c r="E7" s="144" t="s">
        <v>236</v>
      </c>
      <c r="H7">
        <v>2</v>
      </c>
      <c r="I7">
        <v>1</v>
      </c>
      <c r="J7" s="145">
        <v>130126</v>
      </c>
      <c r="L7" s="146">
        <v>279300</v>
      </c>
      <c r="Z7" s="148">
        <f t="shared" si="0"/>
        <v>279300</v>
      </c>
      <c r="AD7" s="148">
        <f>+AD3-AD5</f>
        <v>755928508</v>
      </c>
    </row>
    <row r="8" spans="1:30" ht="15" x14ac:dyDescent="0.25">
      <c r="B8" s="143" t="s">
        <v>231</v>
      </c>
      <c r="E8" s="144" t="s">
        <v>237</v>
      </c>
      <c r="H8">
        <v>2</v>
      </c>
      <c r="I8">
        <v>1</v>
      </c>
      <c r="J8" s="145">
        <v>130126</v>
      </c>
      <c r="L8" s="146"/>
      <c r="P8">
        <v>1463376</v>
      </c>
      <c r="Z8" s="148">
        <f t="shared" si="0"/>
        <v>1463376</v>
      </c>
    </row>
    <row r="9" spans="1:30" ht="15" x14ac:dyDescent="0.25">
      <c r="B9" s="143" t="s">
        <v>231</v>
      </c>
      <c r="E9" s="144" t="s">
        <v>238</v>
      </c>
      <c r="H9">
        <v>2</v>
      </c>
      <c r="I9">
        <v>1</v>
      </c>
      <c r="J9" s="145">
        <v>130126</v>
      </c>
      <c r="L9" s="146"/>
      <c r="P9">
        <v>1035679</v>
      </c>
      <c r="Z9" s="148">
        <f t="shared" si="0"/>
        <v>1035679</v>
      </c>
    </row>
    <row r="10" spans="1:30" s="149" customFormat="1" ht="15" x14ac:dyDescent="0.25">
      <c r="B10" s="143" t="s">
        <v>231</v>
      </c>
      <c r="E10" s="144" t="s">
        <v>239</v>
      </c>
      <c r="H10">
        <v>2</v>
      </c>
      <c r="I10">
        <v>1</v>
      </c>
      <c r="J10" s="145">
        <v>130126</v>
      </c>
      <c r="L10" s="146"/>
      <c r="Q10">
        <v>58700</v>
      </c>
      <c r="Y10" s="150">
        <v>0</v>
      </c>
      <c r="Z10" s="148">
        <f t="shared" si="0"/>
        <v>58700</v>
      </c>
    </row>
    <row r="11" spans="1:30" s="149" customFormat="1" ht="15" x14ac:dyDescent="0.25">
      <c r="B11" s="143"/>
      <c r="E11" s="151" t="s">
        <v>240</v>
      </c>
      <c r="H11">
        <v>2</v>
      </c>
      <c r="I11">
        <v>1</v>
      </c>
      <c r="J11" s="145">
        <v>130126</v>
      </c>
      <c r="L11" s="146">
        <v>17152748</v>
      </c>
      <c r="Y11" s="150"/>
      <c r="Z11" s="148">
        <f t="shared" si="0"/>
        <v>17152748</v>
      </c>
    </row>
    <row r="12" spans="1:30" s="149" customFormat="1" ht="15" x14ac:dyDescent="0.25">
      <c r="B12" s="143"/>
      <c r="E12" s="151" t="s">
        <v>241</v>
      </c>
      <c r="H12">
        <v>2</v>
      </c>
      <c r="I12">
        <v>1</v>
      </c>
      <c r="J12" s="145">
        <v>130126</v>
      </c>
      <c r="L12" s="146">
        <v>9948722</v>
      </c>
      <c r="Y12" s="150"/>
      <c r="Z12" s="148">
        <f t="shared" si="0"/>
        <v>9948722</v>
      </c>
    </row>
    <row r="13" spans="1:30" s="152" customFormat="1" ht="14.25" x14ac:dyDescent="0.2">
      <c r="B13" s="152" t="s">
        <v>231</v>
      </c>
      <c r="E13" s="153" t="s">
        <v>166</v>
      </c>
      <c r="H13" s="152">
        <v>1</v>
      </c>
      <c r="I13" s="152">
        <v>6</v>
      </c>
      <c r="J13" s="154">
        <v>131402</v>
      </c>
      <c r="L13" s="155">
        <v>0</v>
      </c>
      <c r="Y13" s="156"/>
      <c r="Z13" s="148">
        <f t="shared" si="0"/>
        <v>0</v>
      </c>
    </row>
    <row r="14" spans="1:30" ht="14.25" x14ac:dyDescent="0.2">
      <c r="B14" s="143" t="s">
        <v>242</v>
      </c>
      <c r="E14" s="157" t="s">
        <v>243</v>
      </c>
      <c r="H14">
        <v>2</v>
      </c>
      <c r="I14">
        <v>1</v>
      </c>
      <c r="J14" s="145">
        <v>131301</v>
      </c>
      <c r="L14" s="158">
        <v>153275</v>
      </c>
      <c r="Z14" s="148">
        <f t="shared" si="0"/>
        <v>153275</v>
      </c>
    </row>
    <row r="15" spans="1:30" ht="15" x14ac:dyDescent="0.25">
      <c r="B15" s="143" t="s">
        <v>242</v>
      </c>
      <c r="E15" s="159" t="s">
        <v>244</v>
      </c>
      <c r="H15">
        <v>2</v>
      </c>
      <c r="I15">
        <v>1</v>
      </c>
      <c r="J15" s="145">
        <v>131301</v>
      </c>
      <c r="L15" s="158">
        <v>3518880</v>
      </c>
      <c r="Z15" s="148">
        <f t="shared" si="0"/>
        <v>3518880</v>
      </c>
    </row>
    <row r="16" spans="1:30" ht="15" x14ac:dyDescent="0.25">
      <c r="B16" s="143"/>
      <c r="E16" s="159" t="s">
        <v>245</v>
      </c>
      <c r="H16">
        <v>2</v>
      </c>
      <c r="I16">
        <v>1</v>
      </c>
      <c r="J16" s="145">
        <v>131607</v>
      </c>
      <c r="L16" s="160">
        <v>0</v>
      </c>
      <c r="Z16" s="148">
        <f t="shared" si="0"/>
        <v>0</v>
      </c>
    </row>
    <row r="17" spans="1:26" ht="15" x14ac:dyDescent="0.25">
      <c r="B17" s="143"/>
      <c r="E17" s="161" t="s">
        <v>246</v>
      </c>
      <c r="H17">
        <v>2</v>
      </c>
      <c r="I17">
        <v>1</v>
      </c>
      <c r="J17" s="145">
        <v>131607</v>
      </c>
      <c r="L17" s="160">
        <v>16896747</v>
      </c>
      <c r="M17" t="s">
        <v>247</v>
      </c>
      <c r="Z17" s="148">
        <f>SUM(L17:X17)-Y17</f>
        <v>16896747</v>
      </c>
    </row>
    <row r="18" spans="1:26" ht="15" x14ac:dyDescent="0.25">
      <c r="B18" s="143"/>
      <c r="E18" s="159" t="s">
        <v>248</v>
      </c>
      <c r="H18">
        <v>2</v>
      </c>
      <c r="I18">
        <v>1</v>
      </c>
      <c r="J18" s="145">
        <v>131607</v>
      </c>
      <c r="L18" s="160">
        <v>1000000</v>
      </c>
      <c r="Z18" s="148">
        <f t="shared" si="0"/>
        <v>1000000</v>
      </c>
    </row>
    <row r="19" spans="1:26" ht="15" x14ac:dyDescent="0.25">
      <c r="A19" s="162"/>
      <c r="B19" s="162"/>
      <c r="C19" s="162" t="s">
        <v>249</v>
      </c>
      <c r="D19" s="162"/>
      <c r="E19" s="161" t="s">
        <v>246</v>
      </c>
      <c r="F19" s="162"/>
      <c r="G19" s="162"/>
      <c r="H19">
        <v>2</v>
      </c>
      <c r="I19">
        <v>1</v>
      </c>
      <c r="J19" s="145">
        <v>130505</v>
      </c>
      <c r="L19" s="163">
        <v>5000000</v>
      </c>
      <c r="M19" t="s">
        <v>247</v>
      </c>
      <c r="Z19" s="148">
        <f t="shared" si="0"/>
        <v>5000000</v>
      </c>
    </row>
    <row r="20" spans="1:26" x14ac:dyDescent="0.2">
      <c r="K20" t="s">
        <v>250</v>
      </c>
      <c r="L20" s="121">
        <f>SUM(Z3:Z19)</f>
        <v>1618575000</v>
      </c>
      <c r="Z20" s="148"/>
    </row>
    <row r="21" spans="1:26" x14ac:dyDescent="0.2">
      <c r="K21" t="s">
        <v>324</v>
      </c>
      <c r="L21" s="121">
        <f>+'[10]FT001 -2'!D357</f>
        <v>2144905645</v>
      </c>
      <c r="Z21" s="148"/>
    </row>
    <row r="22" spans="1:26" x14ac:dyDescent="0.2">
      <c r="Z22" s="148"/>
    </row>
    <row r="23" spans="1:26" x14ac:dyDescent="0.2">
      <c r="E23" t="s">
        <v>252</v>
      </c>
      <c r="L23" s="164" t="s">
        <v>253</v>
      </c>
      <c r="Z23" s="148"/>
    </row>
    <row r="25" spans="1:26" x14ac:dyDescent="0.2">
      <c r="L25" s="120">
        <f>+L20-L13</f>
        <v>1618575000</v>
      </c>
    </row>
    <row r="26" spans="1:26" x14ac:dyDescent="0.2">
      <c r="J26" s="164"/>
      <c r="L26" s="121">
        <v>1618575000</v>
      </c>
    </row>
    <row r="29" spans="1:26" x14ac:dyDescent="0.2">
      <c r="L29" s="120">
        <f>+L26-L25</f>
        <v>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B5E2-DD2E-468B-BF56-645255852B1A}">
  <dimension ref="B1:R18"/>
  <sheetViews>
    <sheetView workbookViewId="0">
      <selection activeCell="H17" sqref="H17"/>
    </sheetView>
  </sheetViews>
  <sheetFormatPr baseColWidth="10" defaultRowHeight="15" x14ac:dyDescent="0.2"/>
  <cols>
    <col min="1" max="3" width="11.42578125" style="128"/>
    <col min="4" max="5" width="11.42578125" style="197"/>
    <col min="6" max="9" width="11.42578125" style="128"/>
    <col min="10" max="10" width="47" style="128" bestFit="1" customWidth="1"/>
    <col min="11" max="11" width="30.85546875" style="128" bestFit="1" customWidth="1"/>
    <col min="12" max="14" width="11.42578125" style="128"/>
    <col min="15" max="15" width="14.42578125" style="200" bestFit="1" customWidth="1"/>
    <col min="16" max="16" width="11.42578125" style="128"/>
    <col min="17" max="17" width="35.85546875" style="128" customWidth="1"/>
    <col min="18" max="18" width="25.28515625" style="128" customWidth="1"/>
    <col min="19" max="265" width="11.42578125" style="128"/>
    <col min="266" max="266" width="47" style="128" bestFit="1" customWidth="1"/>
    <col min="267" max="267" width="30.85546875" style="128" bestFit="1" customWidth="1"/>
    <col min="268" max="270" width="11.42578125" style="128"/>
    <col min="271" max="271" width="14.42578125" style="128" bestFit="1" customWidth="1"/>
    <col min="272" max="272" width="11.42578125" style="128"/>
    <col min="273" max="273" width="35.85546875" style="128" customWidth="1"/>
    <col min="274" max="274" width="25.28515625" style="128" customWidth="1"/>
    <col min="275" max="521" width="11.42578125" style="128"/>
    <col min="522" max="522" width="47" style="128" bestFit="1" customWidth="1"/>
    <col min="523" max="523" width="30.85546875" style="128" bestFit="1" customWidth="1"/>
    <col min="524" max="526" width="11.42578125" style="128"/>
    <col min="527" max="527" width="14.42578125" style="128" bestFit="1" customWidth="1"/>
    <col min="528" max="528" width="11.42578125" style="128"/>
    <col min="529" max="529" width="35.85546875" style="128" customWidth="1"/>
    <col min="530" max="530" width="25.28515625" style="128" customWidth="1"/>
    <col min="531" max="777" width="11.42578125" style="128"/>
    <col min="778" max="778" width="47" style="128" bestFit="1" customWidth="1"/>
    <col min="779" max="779" width="30.85546875" style="128" bestFit="1" customWidth="1"/>
    <col min="780" max="782" width="11.42578125" style="128"/>
    <col min="783" max="783" width="14.42578125" style="128" bestFit="1" customWidth="1"/>
    <col min="784" max="784" width="11.42578125" style="128"/>
    <col min="785" max="785" width="35.85546875" style="128" customWidth="1"/>
    <col min="786" max="786" width="25.28515625" style="128" customWidth="1"/>
    <col min="787" max="1033" width="11.42578125" style="128"/>
    <col min="1034" max="1034" width="47" style="128" bestFit="1" customWidth="1"/>
    <col min="1035" max="1035" width="30.85546875" style="128" bestFit="1" customWidth="1"/>
    <col min="1036" max="1038" width="11.42578125" style="128"/>
    <col min="1039" max="1039" width="14.42578125" style="128" bestFit="1" customWidth="1"/>
    <col min="1040" max="1040" width="11.42578125" style="128"/>
    <col min="1041" max="1041" width="35.85546875" style="128" customWidth="1"/>
    <col min="1042" max="1042" width="25.28515625" style="128" customWidth="1"/>
    <col min="1043" max="1289" width="11.42578125" style="128"/>
    <col min="1290" max="1290" width="47" style="128" bestFit="1" customWidth="1"/>
    <col min="1291" max="1291" width="30.85546875" style="128" bestFit="1" customWidth="1"/>
    <col min="1292" max="1294" width="11.42578125" style="128"/>
    <col min="1295" max="1295" width="14.42578125" style="128" bestFit="1" customWidth="1"/>
    <col min="1296" max="1296" width="11.42578125" style="128"/>
    <col min="1297" max="1297" width="35.85546875" style="128" customWidth="1"/>
    <col min="1298" max="1298" width="25.28515625" style="128" customWidth="1"/>
    <col min="1299" max="1545" width="11.42578125" style="128"/>
    <col min="1546" max="1546" width="47" style="128" bestFit="1" customWidth="1"/>
    <col min="1547" max="1547" width="30.85546875" style="128" bestFit="1" customWidth="1"/>
    <col min="1548" max="1550" width="11.42578125" style="128"/>
    <col min="1551" max="1551" width="14.42578125" style="128" bestFit="1" customWidth="1"/>
    <col min="1552" max="1552" width="11.42578125" style="128"/>
    <col min="1553" max="1553" width="35.85546875" style="128" customWidth="1"/>
    <col min="1554" max="1554" width="25.28515625" style="128" customWidth="1"/>
    <col min="1555" max="1801" width="11.42578125" style="128"/>
    <col min="1802" max="1802" width="47" style="128" bestFit="1" customWidth="1"/>
    <col min="1803" max="1803" width="30.85546875" style="128" bestFit="1" customWidth="1"/>
    <col min="1804" max="1806" width="11.42578125" style="128"/>
    <col min="1807" max="1807" width="14.42578125" style="128" bestFit="1" customWidth="1"/>
    <col min="1808" max="1808" width="11.42578125" style="128"/>
    <col min="1809" max="1809" width="35.85546875" style="128" customWidth="1"/>
    <col min="1810" max="1810" width="25.28515625" style="128" customWidth="1"/>
    <col min="1811" max="2057" width="11.42578125" style="128"/>
    <col min="2058" max="2058" width="47" style="128" bestFit="1" customWidth="1"/>
    <col min="2059" max="2059" width="30.85546875" style="128" bestFit="1" customWidth="1"/>
    <col min="2060" max="2062" width="11.42578125" style="128"/>
    <col min="2063" max="2063" width="14.42578125" style="128" bestFit="1" customWidth="1"/>
    <col min="2064" max="2064" width="11.42578125" style="128"/>
    <col min="2065" max="2065" width="35.85546875" style="128" customWidth="1"/>
    <col min="2066" max="2066" width="25.28515625" style="128" customWidth="1"/>
    <col min="2067" max="2313" width="11.42578125" style="128"/>
    <col min="2314" max="2314" width="47" style="128" bestFit="1" customWidth="1"/>
    <col min="2315" max="2315" width="30.85546875" style="128" bestFit="1" customWidth="1"/>
    <col min="2316" max="2318" width="11.42578125" style="128"/>
    <col min="2319" max="2319" width="14.42578125" style="128" bestFit="1" customWidth="1"/>
    <col min="2320" max="2320" width="11.42578125" style="128"/>
    <col min="2321" max="2321" width="35.85546875" style="128" customWidth="1"/>
    <col min="2322" max="2322" width="25.28515625" style="128" customWidth="1"/>
    <col min="2323" max="2569" width="11.42578125" style="128"/>
    <col min="2570" max="2570" width="47" style="128" bestFit="1" customWidth="1"/>
    <col min="2571" max="2571" width="30.85546875" style="128" bestFit="1" customWidth="1"/>
    <col min="2572" max="2574" width="11.42578125" style="128"/>
    <col min="2575" max="2575" width="14.42578125" style="128" bestFit="1" customWidth="1"/>
    <col min="2576" max="2576" width="11.42578125" style="128"/>
    <col min="2577" max="2577" width="35.85546875" style="128" customWidth="1"/>
    <col min="2578" max="2578" width="25.28515625" style="128" customWidth="1"/>
    <col min="2579" max="2825" width="11.42578125" style="128"/>
    <col min="2826" max="2826" width="47" style="128" bestFit="1" customWidth="1"/>
    <col min="2827" max="2827" width="30.85546875" style="128" bestFit="1" customWidth="1"/>
    <col min="2828" max="2830" width="11.42578125" style="128"/>
    <col min="2831" max="2831" width="14.42578125" style="128" bestFit="1" customWidth="1"/>
    <col min="2832" max="2832" width="11.42578125" style="128"/>
    <col min="2833" max="2833" width="35.85546875" style="128" customWidth="1"/>
    <col min="2834" max="2834" width="25.28515625" style="128" customWidth="1"/>
    <col min="2835" max="3081" width="11.42578125" style="128"/>
    <col min="3082" max="3082" width="47" style="128" bestFit="1" customWidth="1"/>
    <col min="3083" max="3083" width="30.85546875" style="128" bestFit="1" customWidth="1"/>
    <col min="3084" max="3086" width="11.42578125" style="128"/>
    <col min="3087" max="3087" width="14.42578125" style="128" bestFit="1" customWidth="1"/>
    <col min="3088" max="3088" width="11.42578125" style="128"/>
    <col min="3089" max="3089" width="35.85546875" style="128" customWidth="1"/>
    <col min="3090" max="3090" width="25.28515625" style="128" customWidth="1"/>
    <col min="3091" max="3337" width="11.42578125" style="128"/>
    <col min="3338" max="3338" width="47" style="128" bestFit="1" customWidth="1"/>
    <col min="3339" max="3339" width="30.85546875" style="128" bestFit="1" customWidth="1"/>
    <col min="3340" max="3342" width="11.42578125" style="128"/>
    <col min="3343" max="3343" width="14.42578125" style="128" bestFit="1" customWidth="1"/>
    <col min="3344" max="3344" width="11.42578125" style="128"/>
    <col min="3345" max="3345" width="35.85546875" style="128" customWidth="1"/>
    <col min="3346" max="3346" width="25.28515625" style="128" customWidth="1"/>
    <col min="3347" max="3593" width="11.42578125" style="128"/>
    <col min="3594" max="3594" width="47" style="128" bestFit="1" customWidth="1"/>
    <col min="3595" max="3595" width="30.85546875" style="128" bestFit="1" customWidth="1"/>
    <col min="3596" max="3598" width="11.42578125" style="128"/>
    <col min="3599" max="3599" width="14.42578125" style="128" bestFit="1" customWidth="1"/>
    <col min="3600" max="3600" width="11.42578125" style="128"/>
    <col min="3601" max="3601" width="35.85546875" style="128" customWidth="1"/>
    <col min="3602" max="3602" width="25.28515625" style="128" customWidth="1"/>
    <col min="3603" max="3849" width="11.42578125" style="128"/>
    <col min="3850" max="3850" width="47" style="128" bestFit="1" customWidth="1"/>
    <col min="3851" max="3851" width="30.85546875" style="128" bestFit="1" customWidth="1"/>
    <col min="3852" max="3854" width="11.42578125" style="128"/>
    <col min="3855" max="3855" width="14.42578125" style="128" bestFit="1" customWidth="1"/>
    <col min="3856" max="3856" width="11.42578125" style="128"/>
    <col min="3857" max="3857" width="35.85546875" style="128" customWidth="1"/>
    <col min="3858" max="3858" width="25.28515625" style="128" customWidth="1"/>
    <col min="3859" max="4105" width="11.42578125" style="128"/>
    <col min="4106" max="4106" width="47" style="128" bestFit="1" customWidth="1"/>
    <col min="4107" max="4107" width="30.85546875" style="128" bestFit="1" customWidth="1"/>
    <col min="4108" max="4110" width="11.42578125" style="128"/>
    <col min="4111" max="4111" width="14.42578125" style="128" bestFit="1" customWidth="1"/>
    <col min="4112" max="4112" width="11.42578125" style="128"/>
    <col min="4113" max="4113" width="35.85546875" style="128" customWidth="1"/>
    <col min="4114" max="4114" width="25.28515625" style="128" customWidth="1"/>
    <col min="4115" max="4361" width="11.42578125" style="128"/>
    <col min="4362" max="4362" width="47" style="128" bestFit="1" customWidth="1"/>
    <col min="4363" max="4363" width="30.85546875" style="128" bestFit="1" customWidth="1"/>
    <col min="4364" max="4366" width="11.42578125" style="128"/>
    <col min="4367" max="4367" width="14.42578125" style="128" bestFit="1" customWidth="1"/>
    <col min="4368" max="4368" width="11.42578125" style="128"/>
    <col min="4369" max="4369" width="35.85546875" style="128" customWidth="1"/>
    <col min="4370" max="4370" width="25.28515625" style="128" customWidth="1"/>
    <col min="4371" max="4617" width="11.42578125" style="128"/>
    <col min="4618" max="4618" width="47" style="128" bestFit="1" customWidth="1"/>
    <col min="4619" max="4619" width="30.85546875" style="128" bestFit="1" customWidth="1"/>
    <col min="4620" max="4622" width="11.42578125" style="128"/>
    <col min="4623" max="4623" width="14.42578125" style="128" bestFit="1" customWidth="1"/>
    <col min="4624" max="4624" width="11.42578125" style="128"/>
    <col min="4625" max="4625" width="35.85546875" style="128" customWidth="1"/>
    <col min="4626" max="4626" width="25.28515625" style="128" customWidth="1"/>
    <col min="4627" max="4873" width="11.42578125" style="128"/>
    <col min="4874" max="4874" width="47" style="128" bestFit="1" customWidth="1"/>
    <col min="4875" max="4875" width="30.85546875" style="128" bestFit="1" customWidth="1"/>
    <col min="4876" max="4878" width="11.42578125" style="128"/>
    <col min="4879" max="4879" width="14.42578125" style="128" bestFit="1" customWidth="1"/>
    <col min="4880" max="4880" width="11.42578125" style="128"/>
    <col min="4881" max="4881" width="35.85546875" style="128" customWidth="1"/>
    <col min="4882" max="4882" width="25.28515625" style="128" customWidth="1"/>
    <col min="4883" max="5129" width="11.42578125" style="128"/>
    <col min="5130" max="5130" width="47" style="128" bestFit="1" customWidth="1"/>
    <col min="5131" max="5131" width="30.85546875" style="128" bestFit="1" customWidth="1"/>
    <col min="5132" max="5134" width="11.42578125" style="128"/>
    <col min="5135" max="5135" width="14.42578125" style="128" bestFit="1" customWidth="1"/>
    <col min="5136" max="5136" width="11.42578125" style="128"/>
    <col min="5137" max="5137" width="35.85546875" style="128" customWidth="1"/>
    <col min="5138" max="5138" width="25.28515625" style="128" customWidth="1"/>
    <col min="5139" max="5385" width="11.42578125" style="128"/>
    <col min="5386" max="5386" width="47" style="128" bestFit="1" customWidth="1"/>
    <col min="5387" max="5387" width="30.85546875" style="128" bestFit="1" customWidth="1"/>
    <col min="5388" max="5390" width="11.42578125" style="128"/>
    <col min="5391" max="5391" width="14.42578125" style="128" bestFit="1" customWidth="1"/>
    <col min="5392" max="5392" width="11.42578125" style="128"/>
    <col min="5393" max="5393" width="35.85546875" style="128" customWidth="1"/>
    <col min="5394" max="5394" width="25.28515625" style="128" customWidth="1"/>
    <col min="5395" max="5641" width="11.42578125" style="128"/>
    <col min="5642" max="5642" width="47" style="128" bestFit="1" customWidth="1"/>
    <col min="5643" max="5643" width="30.85546875" style="128" bestFit="1" customWidth="1"/>
    <col min="5644" max="5646" width="11.42578125" style="128"/>
    <col min="5647" max="5647" width="14.42578125" style="128" bestFit="1" customWidth="1"/>
    <col min="5648" max="5648" width="11.42578125" style="128"/>
    <col min="5649" max="5649" width="35.85546875" style="128" customWidth="1"/>
    <col min="5650" max="5650" width="25.28515625" style="128" customWidth="1"/>
    <col min="5651" max="5897" width="11.42578125" style="128"/>
    <col min="5898" max="5898" width="47" style="128" bestFit="1" customWidth="1"/>
    <col min="5899" max="5899" width="30.85546875" style="128" bestFit="1" customWidth="1"/>
    <col min="5900" max="5902" width="11.42578125" style="128"/>
    <col min="5903" max="5903" width="14.42578125" style="128" bestFit="1" customWidth="1"/>
    <col min="5904" max="5904" width="11.42578125" style="128"/>
    <col min="5905" max="5905" width="35.85546875" style="128" customWidth="1"/>
    <col min="5906" max="5906" width="25.28515625" style="128" customWidth="1"/>
    <col min="5907" max="6153" width="11.42578125" style="128"/>
    <col min="6154" max="6154" width="47" style="128" bestFit="1" customWidth="1"/>
    <col min="6155" max="6155" width="30.85546875" style="128" bestFit="1" customWidth="1"/>
    <col min="6156" max="6158" width="11.42578125" style="128"/>
    <col min="6159" max="6159" width="14.42578125" style="128" bestFit="1" customWidth="1"/>
    <col min="6160" max="6160" width="11.42578125" style="128"/>
    <col min="6161" max="6161" width="35.85546875" style="128" customWidth="1"/>
    <col min="6162" max="6162" width="25.28515625" style="128" customWidth="1"/>
    <col min="6163" max="6409" width="11.42578125" style="128"/>
    <col min="6410" max="6410" width="47" style="128" bestFit="1" customWidth="1"/>
    <col min="6411" max="6411" width="30.85546875" style="128" bestFit="1" customWidth="1"/>
    <col min="6412" max="6414" width="11.42578125" style="128"/>
    <col min="6415" max="6415" width="14.42578125" style="128" bestFit="1" customWidth="1"/>
    <col min="6416" max="6416" width="11.42578125" style="128"/>
    <col min="6417" max="6417" width="35.85546875" style="128" customWidth="1"/>
    <col min="6418" max="6418" width="25.28515625" style="128" customWidth="1"/>
    <col min="6419" max="6665" width="11.42578125" style="128"/>
    <col min="6666" max="6666" width="47" style="128" bestFit="1" customWidth="1"/>
    <col min="6667" max="6667" width="30.85546875" style="128" bestFit="1" customWidth="1"/>
    <col min="6668" max="6670" width="11.42578125" style="128"/>
    <col min="6671" max="6671" width="14.42578125" style="128" bestFit="1" customWidth="1"/>
    <col min="6672" max="6672" width="11.42578125" style="128"/>
    <col min="6673" max="6673" width="35.85546875" style="128" customWidth="1"/>
    <col min="6674" max="6674" width="25.28515625" style="128" customWidth="1"/>
    <col min="6675" max="6921" width="11.42578125" style="128"/>
    <col min="6922" max="6922" width="47" style="128" bestFit="1" customWidth="1"/>
    <col min="6923" max="6923" width="30.85546875" style="128" bestFit="1" customWidth="1"/>
    <col min="6924" max="6926" width="11.42578125" style="128"/>
    <col min="6927" max="6927" width="14.42578125" style="128" bestFit="1" customWidth="1"/>
    <col min="6928" max="6928" width="11.42578125" style="128"/>
    <col min="6929" max="6929" width="35.85546875" style="128" customWidth="1"/>
    <col min="6930" max="6930" width="25.28515625" style="128" customWidth="1"/>
    <col min="6931" max="7177" width="11.42578125" style="128"/>
    <col min="7178" max="7178" width="47" style="128" bestFit="1" customWidth="1"/>
    <col min="7179" max="7179" width="30.85546875" style="128" bestFit="1" customWidth="1"/>
    <col min="7180" max="7182" width="11.42578125" style="128"/>
    <col min="7183" max="7183" width="14.42578125" style="128" bestFit="1" customWidth="1"/>
    <col min="7184" max="7184" width="11.42578125" style="128"/>
    <col min="7185" max="7185" width="35.85546875" style="128" customWidth="1"/>
    <col min="7186" max="7186" width="25.28515625" style="128" customWidth="1"/>
    <col min="7187" max="7433" width="11.42578125" style="128"/>
    <col min="7434" max="7434" width="47" style="128" bestFit="1" customWidth="1"/>
    <col min="7435" max="7435" width="30.85546875" style="128" bestFit="1" customWidth="1"/>
    <col min="7436" max="7438" width="11.42578125" style="128"/>
    <col min="7439" max="7439" width="14.42578125" style="128" bestFit="1" customWidth="1"/>
    <col min="7440" max="7440" width="11.42578125" style="128"/>
    <col min="7441" max="7441" width="35.85546875" style="128" customWidth="1"/>
    <col min="7442" max="7442" width="25.28515625" style="128" customWidth="1"/>
    <col min="7443" max="7689" width="11.42578125" style="128"/>
    <col min="7690" max="7690" width="47" style="128" bestFit="1" customWidth="1"/>
    <col min="7691" max="7691" width="30.85546875" style="128" bestFit="1" customWidth="1"/>
    <col min="7692" max="7694" width="11.42578125" style="128"/>
    <col min="7695" max="7695" width="14.42578125" style="128" bestFit="1" customWidth="1"/>
    <col min="7696" max="7696" width="11.42578125" style="128"/>
    <col min="7697" max="7697" width="35.85546875" style="128" customWidth="1"/>
    <col min="7698" max="7698" width="25.28515625" style="128" customWidth="1"/>
    <col min="7699" max="7945" width="11.42578125" style="128"/>
    <col min="7946" max="7946" width="47" style="128" bestFit="1" customWidth="1"/>
    <col min="7947" max="7947" width="30.85546875" style="128" bestFit="1" customWidth="1"/>
    <col min="7948" max="7950" width="11.42578125" style="128"/>
    <col min="7951" max="7951" width="14.42578125" style="128" bestFit="1" customWidth="1"/>
    <col min="7952" max="7952" width="11.42578125" style="128"/>
    <col min="7953" max="7953" width="35.85546875" style="128" customWidth="1"/>
    <col min="7954" max="7954" width="25.28515625" style="128" customWidth="1"/>
    <col min="7955" max="8201" width="11.42578125" style="128"/>
    <col min="8202" max="8202" width="47" style="128" bestFit="1" customWidth="1"/>
    <col min="8203" max="8203" width="30.85546875" style="128" bestFit="1" customWidth="1"/>
    <col min="8204" max="8206" width="11.42578125" style="128"/>
    <col min="8207" max="8207" width="14.42578125" style="128" bestFit="1" customWidth="1"/>
    <col min="8208" max="8208" width="11.42578125" style="128"/>
    <col min="8209" max="8209" width="35.85546875" style="128" customWidth="1"/>
    <col min="8210" max="8210" width="25.28515625" style="128" customWidth="1"/>
    <col min="8211" max="8457" width="11.42578125" style="128"/>
    <col min="8458" max="8458" width="47" style="128" bestFit="1" customWidth="1"/>
    <col min="8459" max="8459" width="30.85546875" style="128" bestFit="1" customWidth="1"/>
    <col min="8460" max="8462" width="11.42578125" style="128"/>
    <col min="8463" max="8463" width="14.42578125" style="128" bestFit="1" customWidth="1"/>
    <col min="8464" max="8464" width="11.42578125" style="128"/>
    <col min="8465" max="8465" width="35.85546875" style="128" customWidth="1"/>
    <col min="8466" max="8466" width="25.28515625" style="128" customWidth="1"/>
    <col min="8467" max="8713" width="11.42578125" style="128"/>
    <col min="8714" max="8714" width="47" style="128" bestFit="1" customWidth="1"/>
    <col min="8715" max="8715" width="30.85546875" style="128" bestFit="1" customWidth="1"/>
    <col min="8716" max="8718" width="11.42578125" style="128"/>
    <col min="8719" max="8719" width="14.42578125" style="128" bestFit="1" customWidth="1"/>
    <col min="8720" max="8720" width="11.42578125" style="128"/>
    <col min="8721" max="8721" width="35.85546875" style="128" customWidth="1"/>
    <col min="8722" max="8722" width="25.28515625" style="128" customWidth="1"/>
    <col min="8723" max="8969" width="11.42578125" style="128"/>
    <col min="8970" max="8970" width="47" style="128" bestFit="1" customWidth="1"/>
    <col min="8971" max="8971" width="30.85546875" style="128" bestFit="1" customWidth="1"/>
    <col min="8972" max="8974" width="11.42578125" style="128"/>
    <col min="8975" max="8975" width="14.42578125" style="128" bestFit="1" customWidth="1"/>
    <col min="8976" max="8976" width="11.42578125" style="128"/>
    <col min="8977" max="8977" width="35.85546875" style="128" customWidth="1"/>
    <col min="8978" max="8978" width="25.28515625" style="128" customWidth="1"/>
    <col min="8979" max="9225" width="11.42578125" style="128"/>
    <col min="9226" max="9226" width="47" style="128" bestFit="1" customWidth="1"/>
    <col min="9227" max="9227" width="30.85546875" style="128" bestFit="1" customWidth="1"/>
    <col min="9228" max="9230" width="11.42578125" style="128"/>
    <col min="9231" max="9231" width="14.42578125" style="128" bestFit="1" customWidth="1"/>
    <col min="9232" max="9232" width="11.42578125" style="128"/>
    <col min="9233" max="9233" width="35.85546875" style="128" customWidth="1"/>
    <col min="9234" max="9234" width="25.28515625" style="128" customWidth="1"/>
    <col min="9235" max="9481" width="11.42578125" style="128"/>
    <col min="9482" max="9482" width="47" style="128" bestFit="1" customWidth="1"/>
    <col min="9483" max="9483" width="30.85546875" style="128" bestFit="1" customWidth="1"/>
    <col min="9484" max="9486" width="11.42578125" style="128"/>
    <col min="9487" max="9487" width="14.42578125" style="128" bestFit="1" customWidth="1"/>
    <col min="9488" max="9488" width="11.42578125" style="128"/>
    <col min="9489" max="9489" width="35.85546875" style="128" customWidth="1"/>
    <col min="9490" max="9490" width="25.28515625" style="128" customWidth="1"/>
    <col min="9491" max="9737" width="11.42578125" style="128"/>
    <col min="9738" max="9738" width="47" style="128" bestFit="1" customWidth="1"/>
    <col min="9739" max="9739" width="30.85546875" style="128" bestFit="1" customWidth="1"/>
    <col min="9740" max="9742" width="11.42578125" style="128"/>
    <col min="9743" max="9743" width="14.42578125" style="128" bestFit="1" customWidth="1"/>
    <col min="9744" max="9744" width="11.42578125" style="128"/>
    <col min="9745" max="9745" width="35.85546875" style="128" customWidth="1"/>
    <col min="9746" max="9746" width="25.28515625" style="128" customWidth="1"/>
    <col min="9747" max="9993" width="11.42578125" style="128"/>
    <col min="9994" max="9994" width="47" style="128" bestFit="1" customWidth="1"/>
    <col min="9995" max="9995" width="30.85546875" style="128" bestFit="1" customWidth="1"/>
    <col min="9996" max="9998" width="11.42578125" style="128"/>
    <col min="9999" max="9999" width="14.42578125" style="128" bestFit="1" customWidth="1"/>
    <col min="10000" max="10000" width="11.42578125" style="128"/>
    <col min="10001" max="10001" width="35.85546875" style="128" customWidth="1"/>
    <col min="10002" max="10002" width="25.28515625" style="128" customWidth="1"/>
    <col min="10003" max="10249" width="11.42578125" style="128"/>
    <col min="10250" max="10250" width="47" style="128" bestFit="1" customWidth="1"/>
    <col min="10251" max="10251" width="30.85546875" style="128" bestFit="1" customWidth="1"/>
    <col min="10252" max="10254" width="11.42578125" style="128"/>
    <col min="10255" max="10255" width="14.42578125" style="128" bestFit="1" customWidth="1"/>
    <col min="10256" max="10256" width="11.42578125" style="128"/>
    <col min="10257" max="10257" width="35.85546875" style="128" customWidth="1"/>
    <col min="10258" max="10258" width="25.28515625" style="128" customWidth="1"/>
    <col min="10259" max="10505" width="11.42578125" style="128"/>
    <col min="10506" max="10506" width="47" style="128" bestFit="1" customWidth="1"/>
    <col min="10507" max="10507" width="30.85546875" style="128" bestFit="1" customWidth="1"/>
    <col min="10508" max="10510" width="11.42578125" style="128"/>
    <col min="10511" max="10511" width="14.42578125" style="128" bestFit="1" customWidth="1"/>
    <col min="10512" max="10512" width="11.42578125" style="128"/>
    <col min="10513" max="10513" width="35.85546875" style="128" customWidth="1"/>
    <col min="10514" max="10514" width="25.28515625" style="128" customWidth="1"/>
    <col min="10515" max="10761" width="11.42578125" style="128"/>
    <col min="10762" max="10762" width="47" style="128" bestFit="1" customWidth="1"/>
    <col min="10763" max="10763" width="30.85546875" style="128" bestFit="1" customWidth="1"/>
    <col min="10764" max="10766" width="11.42578125" style="128"/>
    <col min="10767" max="10767" width="14.42578125" style="128" bestFit="1" customWidth="1"/>
    <col min="10768" max="10768" width="11.42578125" style="128"/>
    <col min="10769" max="10769" width="35.85546875" style="128" customWidth="1"/>
    <col min="10770" max="10770" width="25.28515625" style="128" customWidth="1"/>
    <col min="10771" max="11017" width="11.42578125" style="128"/>
    <col min="11018" max="11018" width="47" style="128" bestFit="1" customWidth="1"/>
    <col min="11019" max="11019" width="30.85546875" style="128" bestFit="1" customWidth="1"/>
    <col min="11020" max="11022" width="11.42578125" style="128"/>
    <col min="11023" max="11023" width="14.42578125" style="128" bestFit="1" customWidth="1"/>
    <col min="11024" max="11024" width="11.42578125" style="128"/>
    <col min="11025" max="11025" width="35.85546875" style="128" customWidth="1"/>
    <col min="11026" max="11026" width="25.28515625" style="128" customWidth="1"/>
    <col min="11027" max="11273" width="11.42578125" style="128"/>
    <col min="11274" max="11274" width="47" style="128" bestFit="1" customWidth="1"/>
    <col min="11275" max="11275" width="30.85546875" style="128" bestFit="1" customWidth="1"/>
    <col min="11276" max="11278" width="11.42578125" style="128"/>
    <col min="11279" max="11279" width="14.42578125" style="128" bestFit="1" customWidth="1"/>
    <col min="11280" max="11280" width="11.42578125" style="128"/>
    <col min="11281" max="11281" width="35.85546875" style="128" customWidth="1"/>
    <col min="11282" max="11282" width="25.28515625" style="128" customWidth="1"/>
    <col min="11283" max="11529" width="11.42578125" style="128"/>
    <col min="11530" max="11530" width="47" style="128" bestFit="1" customWidth="1"/>
    <col min="11531" max="11531" width="30.85546875" style="128" bestFit="1" customWidth="1"/>
    <col min="11532" max="11534" width="11.42578125" style="128"/>
    <col min="11535" max="11535" width="14.42578125" style="128" bestFit="1" customWidth="1"/>
    <col min="11536" max="11536" width="11.42578125" style="128"/>
    <col min="11537" max="11537" width="35.85546875" style="128" customWidth="1"/>
    <col min="11538" max="11538" width="25.28515625" style="128" customWidth="1"/>
    <col min="11539" max="11785" width="11.42578125" style="128"/>
    <col min="11786" max="11786" width="47" style="128" bestFit="1" customWidth="1"/>
    <col min="11787" max="11787" width="30.85546875" style="128" bestFit="1" customWidth="1"/>
    <col min="11788" max="11790" width="11.42578125" style="128"/>
    <col min="11791" max="11791" width="14.42578125" style="128" bestFit="1" customWidth="1"/>
    <col min="11792" max="11792" width="11.42578125" style="128"/>
    <col min="11793" max="11793" width="35.85546875" style="128" customWidth="1"/>
    <col min="11794" max="11794" width="25.28515625" style="128" customWidth="1"/>
    <col min="11795" max="12041" width="11.42578125" style="128"/>
    <col min="12042" max="12042" width="47" style="128" bestFit="1" customWidth="1"/>
    <col min="12043" max="12043" width="30.85546875" style="128" bestFit="1" customWidth="1"/>
    <col min="12044" max="12046" width="11.42578125" style="128"/>
    <col min="12047" max="12047" width="14.42578125" style="128" bestFit="1" customWidth="1"/>
    <col min="12048" max="12048" width="11.42578125" style="128"/>
    <col min="12049" max="12049" width="35.85546875" style="128" customWidth="1"/>
    <col min="12050" max="12050" width="25.28515625" style="128" customWidth="1"/>
    <col min="12051" max="12297" width="11.42578125" style="128"/>
    <col min="12298" max="12298" width="47" style="128" bestFit="1" customWidth="1"/>
    <col min="12299" max="12299" width="30.85546875" style="128" bestFit="1" customWidth="1"/>
    <col min="12300" max="12302" width="11.42578125" style="128"/>
    <col min="12303" max="12303" width="14.42578125" style="128" bestFit="1" customWidth="1"/>
    <col min="12304" max="12304" width="11.42578125" style="128"/>
    <col min="12305" max="12305" width="35.85546875" style="128" customWidth="1"/>
    <col min="12306" max="12306" width="25.28515625" style="128" customWidth="1"/>
    <col min="12307" max="12553" width="11.42578125" style="128"/>
    <col min="12554" max="12554" width="47" style="128" bestFit="1" customWidth="1"/>
    <col min="12555" max="12555" width="30.85546875" style="128" bestFit="1" customWidth="1"/>
    <col min="12556" max="12558" width="11.42578125" style="128"/>
    <col min="12559" max="12559" width="14.42578125" style="128" bestFit="1" customWidth="1"/>
    <col min="12560" max="12560" width="11.42578125" style="128"/>
    <col min="12561" max="12561" width="35.85546875" style="128" customWidth="1"/>
    <col min="12562" max="12562" width="25.28515625" style="128" customWidth="1"/>
    <col min="12563" max="12809" width="11.42578125" style="128"/>
    <col min="12810" max="12810" width="47" style="128" bestFit="1" customWidth="1"/>
    <col min="12811" max="12811" width="30.85546875" style="128" bestFit="1" customWidth="1"/>
    <col min="12812" max="12814" width="11.42578125" style="128"/>
    <col min="12815" max="12815" width="14.42578125" style="128" bestFit="1" customWidth="1"/>
    <col min="12816" max="12816" width="11.42578125" style="128"/>
    <col min="12817" max="12817" width="35.85546875" style="128" customWidth="1"/>
    <col min="12818" max="12818" width="25.28515625" style="128" customWidth="1"/>
    <col min="12819" max="13065" width="11.42578125" style="128"/>
    <col min="13066" max="13066" width="47" style="128" bestFit="1" customWidth="1"/>
    <col min="13067" max="13067" width="30.85546875" style="128" bestFit="1" customWidth="1"/>
    <col min="13068" max="13070" width="11.42578125" style="128"/>
    <col min="13071" max="13071" width="14.42578125" style="128" bestFit="1" customWidth="1"/>
    <col min="13072" max="13072" width="11.42578125" style="128"/>
    <col min="13073" max="13073" width="35.85546875" style="128" customWidth="1"/>
    <col min="13074" max="13074" width="25.28515625" style="128" customWidth="1"/>
    <col min="13075" max="13321" width="11.42578125" style="128"/>
    <col min="13322" max="13322" width="47" style="128" bestFit="1" customWidth="1"/>
    <col min="13323" max="13323" width="30.85546875" style="128" bestFit="1" customWidth="1"/>
    <col min="13324" max="13326" width="11.42578125" style="128"/>
    <col min="13327" max="13327" width="14.42578125" style="128" bestFit="1" customWidth="1"/>
    <col min="13328" max="13328" width="11.42578125" style="128"/>
    <col min="13329" max="13329" width="35.85546875" style="128" customWidth="1"/>
    <col min="13330" max="13330" width="25.28515625" style="128" customWidth="1"/>
    <col min="13331" max="13577" width="11.42578125" style="128"/>
    <col min="13578" max="13578" width="47" style="128" bestFit="1" customWidth="1"/>
    <col min="13579" max="13579" width="30.85546875" style="128" bestFit="1" customWidth="1"/>
    <col min="13580" max="13582" width="11.42578125" style="128"/>
    <col min="13583" max="13583" width="14.42578125" style="128" bestFit="1" customWidth="1"/>
    <col min="13584" max="13584" width="11.42578125" style="128"/>
    <col min="13585" max="13585" width="35.85546875" style="128" customWidth="1"/>
    <col min="13586" max="13586" width="25.28515625" style="128" customWidth="1"/>
    <col min="13587" max="13833" width="11.42578125" style="128"/>
    <col min="13834" max="13834" width="47" style="128" bestFit="1" customWidth="1"/>
    <col min="13835" max="13835" width="30.85546875" style="128" bestFit="1" customWidth="1"/>
    <col min="13836" max="13838" width="11.42578125" style="128"/>
    <col min="13839" max="13839" width="14.42578125" style="128" bestFit="1" customWidth="1"/>
    <col min="13840" max="13840" width="11.42578125" style="128"/>
    <col min="13841" max="13841" width="35.85546875" style="128" customWidth="1"/>
    <col min="13842" max="13842" width="25.28515625" style="128" customWidth="1"/>
    <col min="13843" max="14089" width="11.42578125" style="128"/>
    <col min="14090" max="14090" width="47" style="128" bestFit="1" customWidth="1"/>
    <col min="14091" max="14091" width="30.85546875" style="128" bestFit="1" customWidth="1"/>
    <col min="14092" max="14094" width="11.42578125" style="128"/>
    <col min="14095" max="14095" width="14.42578125" style="128" bestFit="1" customWidth="1"/>
    <col min="14096" max="14096" width="11.42578125" style="128"/>
    <col min="14097" max="14097" width="35.85546875" style="128" customWidth="1"/>
    <col min="14098" max="14098" width="25.28515625" style="128" customWidth="1"/>
    <col min="14099" max="14345" width="11.42578125" style="128"/>
    <col min="14346" max="14346" width="47" style="128" bestFit="1" customWidth="1"/>
    <col min="14347" max="14347" width="30.85546875" style="128" bestFit="1" customWidth="1"/>
    <col min="14348" max="14350" width="11.42578125" style="128"/>
    <col min="14351" max="14351" width="14.42578125" style="128" bestFit="1" customWidth="1"/>
    <col min="14352" max="14352" width="11.42578125" style="128"/>
    <col min="14353" max="14353" width="35.85546875" style="128" customWidth="1"/>
    <col min="14354" max="14354" width="25.28515625" style="128" customWidth="1"/>
    <col min="14355" max="14601" width="11.42578125" style="128"/>
    <col min="14602" max="14602" width="47" style="128" bestFit="1" customWidth="1"/>
    <col min="14603" max="14603" width="30.85546875" style="128" bestFit="1" customWidth="1"/>
    <col min="14604" max="14606" width="11.42578125" style="128"/>
    <col min="14607" max="14607" width="14.42578125" style="128" bestFit="1" customWidth="1"/>
    <col min="14608" max="14608" width="11.42578125" style="128"/>
    <col min="14609" max="14609" width="35.85546875" style="128" customWidth="1"/>
    <col min="14610" max="14610" width="25.28515625" style="128" customWidth="1"/>
    <col min="14611" max="14857" width="11.42578125" style="128"/>
    <col min="14858" max="14858" width="47" style="128" bestFit="1" customWidth="1"/>
    <col min="14859" max="14859" width="30.85546875" style="128" bestFit="1" customWidth="1"/>
    <col min="14860" max="14862" width="11.42578125" style="128"/>
    <col min="14863" max="14863" width="14.42578125" style="128" bestFit="1" customWidth="1"/>
    <col min="14864" max="14864" width="11.42578125" style="128"/>
    <col min="14865" max="14865" width="35.85546875" style="128" customWidth="1"/>
    <col min="14866" max="14866" width="25.28515625" style="128" customWidth="1"/>
    <col min="14867" max="15113" width="11.42578125" style="128"/>
    <col min="15114" max="15114" width="47" style="128" bestFit="1" customWidth="1"/>
    <col min="15115" max="15115" width="30.85546875" style="128" bestFit="1" customWidth="1"/>
    <col min="15116" max="15118" width="11.42578125" style="128"/>
    <col min="15119" max="15119" width="14.42578125" style="128" bestFit="1" customWidth="1"/>
    <col min="15120" max="15120" width="11.42578125" style="128"/>
    <col min="15121" max="15121" width="35.85546875" style="128" customWidth="1"/>
    <col min="15122" max="15122" width="25.28515625" style="128" customWidth="1"/>
    <col min="15123" max="15369" width="11.42578125" style="128"/>
    <col min="15370" max="15370" width="47" style="128" bestFit="1" customWidth="1"/>
    <col min="15371" max="15371" width="30.85546875" style="128" bestFit="1" customWidth="1"/>
    <col min="15372" max="15374" width="11.42578125" style="128"/>
    <col min="15375" max="15375" width="14.42578125" style="128" bestFit="1" customWidth="1"/>
    <col min="15376" max="15376" width="11.42578125" style="128"/>
    <col min="15377" max="15377" width="35.85546875" style="128" customWidth="1"/>
    <col min="15378" max="15378" width="25.28515625" style="128" customWidth="1"/>
    <col min="15379" max="15625" width="11.42578125" style="128"/>
    <col min="15626" max="15626" width="47" style="128" bestFit="1" customWidth="1"/>
    <col min="15627" max="15627" width="30.85546875" style="128" bestFit="1" customWidth="1"/>
    <col min="15628" max="15630" width="11.42578125" style="128"/>
    <col min="15631" max="15631" width="14.42578125" style="128" bestFit="1" customWidth="1"/>
    <col min="15632" max="15632" width="11.42578125" style="128"/>
    <col min="15633" max="15633" width="35.85546875" style="128" customWidth="1"/>
    <col min="15634" max="15634" width="25.28515625" style="128" customWidth="1"/>
    <col min="15635" max="15881" width="11.42578125" style="128"/>
    <col min="15882" max="15882" width="47" style="128" bestFit="1" customWidth="1"/>
    <col min="15883" max="15883" width="30.85546875" style="128" bestFit="1" customWidth="1"/>
    <col min="15884" max="15886" width="11.42578125" style="128"/>
    <col min="15887" max="15887" width="14.42578125" style="128" bestFit="1" customWidth="1"/>
    <col min="15888" max="15888" width="11.42578125" style="128"/>
    <col min="15889" max="15889" width="35.85546875" style="128" customWidth="1"/>
    <col min="15890" max="15890" width="25.28515625" style="128" customWidth="1"/>
    <col min="15891" max="16137" width="11.42578125" style="128"/>
    <col min="16138" max="16138" width="47" style="128" bestFit="1" customWidth="1"/>
    <col min="16139" max="16139" width="30.85546875" style="128" bestFit="1" customWidth="1"/>
    <col min="16140" max="16142" width="11.42578125" style="128"/>
    <col min="16143" max="16143" width="14.42578125" style="128" bestFit="1" customWidth="1"/>
    <col min="16144" max="16144" width="11.42578125" style="128"/>
    <col min="16145" max="16145" width="35.85546875" style="128" customWidth="1"/>
    <col min="16146" max="16146" width="25.28515625" style="128" customWidth="1"/>
    <col min="16147" max="16384" width="11.42578125" style="128"/>
  </cols>
  <sheetData>
    <row r="1" spans="2:18" ht="63" x14ac:dyDescent="0.2">
      <c r="B1" s="182" t="s">
        <v>329</v>
      </c>
      <c r="C1" s="182" t="s">
        <v>330</v>
      </c>
      <c r="D1" s="183" t="s">
        <v>331</v>
      </c>
      <c r="E1" s="183" t="s">
        <v>332</v>
      </c>
      <c r="F1" s="182" t="s">
        <v>333</v>
      </c>
      <c r="G1" s="182" t="s">
        <v>334</v>
      </c>
      <c r="H1" s="182" t="s">
        <v>335</v>
      </c>
      <c r="I1" s="182" t="s">
        <v>336</v>
      </c>
      <c r="J1" s="182" t="s">
        <v>337</v>
      </c>
      <c r="K1" s="182" t="s">
        <v>338</v>
      </c>
      <c r="L1" s="182" t="s">
        <v>339</v>
      </c>
      <c r="M1" s="184" t="s">
        <v>340</v>
      </c>
      <c r="N1" s="184" t="s">
        <v>341</v>
      </c>
      <c r="O1" s="185" t="s">
        <v>342</v>
      </c>
    </row>
    <row r="2" spans="2:18" ht="24" x14ac:dyDescent="0.2">
      <c r="B2" s="186">
        <v>1315</v>
      </c>
      <c r="C2" s="186">
        <v>31</v>
      </c>
      <c r="D2" s="186">
        <v>800251440</v>
      </c>
      <c r="E2" s="186">
        <v>6</v>
      </c>
      <c r="F2" s="187"/>
      <c r="G2" s="187"/>
      <c r="H2" s="187"/>
      <c r="I2" s="187"/>
      <c r="J2" s="187" t="s">
        <v>343</v>
      </c>
      <c r="K2" s="187" t="s">
        <v>344</v>
      </c>
      <c r="L2" s="188">
        <v>11</v>
      </c>
      <c r="M2" s="188" t="s">
        <v>345</v>
      </c>
      <c r="N2" s="188">
        <v>169</v>
      </c>
      <c r="O2" s="189">
        <f>+'CC2'!Z3</f>
        <v>1120450499</v>
      </c>
      <c r="Q2" s="190" t="s">
        <v>346</v>
      </c>
      <c r="R2" s="191">
        <v>1319961000</v>
      </c>
    </row>
    <row r="3" spans="2:18" x14ac:dyDescent="0.2">
      <c r="B3" s="186">
        <v>1315</v>
      </c>
      <c r="C3" s="192">
        <v>31</v>
      </c>
      <c r="D3" s="192">
        <v>800088702</v>
      </c>
      <c r="E3" s="192">
        <v>2</v>
      </c>
      <c r="F3" s="186"/>
      <c r="G3" s="186"/>
      <c r="H3" s="186"/>
      <c r="I3" s="186"/>
      <c r="J3" s="186" t="s">
        <v>347</v>
      </c>
      <c r="K3" s="187" t="s">
        <v>348</v>
      </c>
      <c r="L3" s="188">
        <v>11</v>
      </c>
      <c r="M3" s="188" t="s">
        <v>345</v>
      </c>
      <c r="N3" s="188">
        <v>169</v>
      </c>
      <c r="O3" s="189">
        <f>+'CC2'!Z4</f>
        <v>416900512</v>
      </c>
      <c r="Q3" s="193" t="s">
        <v>349</v>
      </c>
      <c r="R3" s="194" t="e">
        <f>+R2-#REF!</f>
        <v>#REF!</v>
      </c>
    </row>
    <row r="4" spans="2:18" x14ac:dyDescent="0.2">
      <c r="B4" s="186">
        <v>1315</v>
      </c>
      <c r="C4" s="186">
        <v>31</v>
      </c>
      <c r="D4" s="186">
        <v>900640334</v>
      </c>
      <c r="E4" s="186">
        <v>5</v>
      </c>
      <c r="F4" s="186"/>
      <c r="G4" s="186"/>
      <c r="H4" s="186"/>
      <c r="I4" s="186"/>
      <c r="J4" s="186" t="s">
        <v>238</v>
      </c>
      <c r="K4" s="186" t="s">
        <v>350</v>
      </c>
      <c r="L4" s="188">
        <v>11</v>
      </c>
      <c r="M4" s="188" t="s">
        <v>345</v>
      </c>
      <c r="N4" s="188">
        <v>169</v>
      </c>
      <c r="O4" s="189">
        <f>+'CC2'!Z9</f>
        <v>1035679</v>
      </c>
      <c r="Q4" s="195"/>
      <c r="R4" s="196"/>
    </row>
    <row r="5" spans="2:18" x14ac:dyDescent="0.2">
      <c r="B5" s="186">
        <v>1315</v>
      </c>
      <c r="C5" s="186">
        <v>31</v>
      </c>
      <c r="D5" s="186">
        <v>860027404</v>
      </c>
      <c r="E5" s="186">
        <v>1</v>
      </c>
      <c r="F5" s="186"/>
      <c r="G5" s="186"/>
      <c r="H5" s="186"/>
      <c r="I5" s="186"/>
      <c r="J5" s="186" t="s">
        <v>236</v>
      </c>
      <c r="K5" s="186" t="s">
        <v>351</v>
      </c>
      <c r="L5" s="188">
        <v>11</v>
      </c>
      <c r="M5" s="188" t="s">
        <v>345</v>
      </c>
      <c r="N5" s="188">
        <v>169</v>
      </c>
      <c r="O5" s="189">
        <f>+'CC2'!Z7</f>
        <v>279300</v>
      </c>
    </row>
    <row r="6" spans="2:18" x14ac:dyDescent="0.2">
      <c r="B6" s="186">
        <v>1315</v>
      </c>
      <c r="C6" s="186">
        <v>31</v>
      </c>
      <c r="D6" s="186">
        <v>860005224</v>
      </c>
      <c r="E6" s="186">
        <v>6</v>
      </c>
      <c r="F6" s="186"/>
      <c r="G6" s="186"/>
      <c r="H6" s="186"/>
      <c r="I6" s="186"/>
      <c r="J6" s="186" t="s">
        <v>237</v>
      </c>
      <c r="K6" s="186" t="s">
        <v>352</v>
      </c>
      <c r="L6" s="188">
        <v>11</v>
      </c>
      <c r="M6" s="188" t="s">
        <v>345</v>
      </c>
      <c r="N6" s="188">
        <v>169</v>
      </c>
      <c r="O6" s="189">
        <f>+'CC2'!Z8</f>
        <v>1463376</v>
      </c>
    </row>
    <row r="7" spans="2:18" x14ac:dyDescent="0.2">
      <c r="B7" s="186">
        <v>1315</v>
      </c>
      <c r="C7" s="186">
        <v>31</v>
      </c>
      <c r="D7" s="186">
        <v>813005431</v>
      </c>
      <c r="E7" s="186">
        <v>3</v>
      </c>
      <c r="F7" s="187"/>
      <c r="G7" s="187"/>
      <c r="H7" s="187"/>
      <c r="I7" s="187"/>
      <c r="J7" s="187" t="s">
        <v>235</v>
      </c>
      <c r="K7" s="187" t="s">
        <v>353</v>
      </c>
      <c r="L7" s="188">
        <v>11</v>
      </c>
      <c r="M7" s="188" t="s">
        <v>345</v>
      </c>
      <c r="N7" s="188">
        <v>169</v>
      </c>
      <c r="O7" s="189">
        <f>+'CC2'!Z6</f>
        <v>20050000</v>
      </c>
    </row>
    <row r="8" spans="2:18" x14ac:dyDescent="0.2">
      <c r="B8" s="186">
        <v>1315</v>
      </c>
      <c r="C8" s="186">
        <v>43</v>
      </c>
      <c r="D8" s="192">
        <v>222222222</v>
      </c>
      <c r="E8" s="186"/>
      <c r="F8" s="187"/>
      <c r="G8" s="187"/>
      <c r="H8" s="187"/>
      <c r="I8" s="187"/>
      <c r="J8" s="186" t="s">
        <v>354</v>
      </c>
      <c r="K8" s="186" t="s">
        <v>355</v>
      </c>
      <c r="L8" s="188">
        <v>11</v>
      </c>
      <c r="M8" s="188" t="s">
        <v>345</v>
      </c>
      <c r="N8" s="188">
        <v>169</v>
      </c>
      <c r="O8" s="189">
        <v>26568902</v>
      </c>
    </row>
    <row r="9" spans="2:18" x14ac:dyDescent="0.2">
      <c r="B9" s="197">
        <v>1315</v>
      </c>
      <c r="C9" s="197">
        <v>31</v>
      </c>
      <c r="D9" s="202">
        <v>900178724</v>
      </c>
      <c r="E9" s="197">
        <v>3</v>
      </c>
      <c r="F9" s="197"/>
      <c r="G9" s="197"/>
      <c r="H9" s="197"/>
      <c r="I9" s="197"/>
      <c r="J9" s="197" t="s">
        <v>356</v>
      </c>
      <c r="K9" s="186" t="s">
        <v>355</v>
      </c>
      <c r="L9" s="188">
        <v>11</v>
      </c>
      <c r="M9" s="188" t="s">
        <v>345</v>
      </c>
      <c r="N9" s="188">
        <v>169</v>
      </c>
      <c r="O9" s="198">
        <f>+'CC2'!Z5</f>
        <v>4666562</v>
      </c>
    </row>
    <row r="10" spans="2:18" x14ac:dyDescent="0.2">
      <c r="B10" s="197">
        <v>1315</v>
      </c>
      <c r="C10" s="197">
        <v>31</v>
      </c>
      <c r="D10" s="202">
        <v>860007759</v>
      </c>
      <c r="E10" s="197">
        <v>3</v>
      </c>
      <c r="F10" s="197"/>
      <c r="G10" s="197"/>
      <c r="H10" s="197"/>
      <c r="I10" s="197"/>
      <c r="J10" s="151" t="s">
        <v>240</v>
      </c>
      <c r="K10" s="186" t="s">
        <v>355</v>
      </c>
      <c r="L10" s="188">
        <v>11</v>
      </c>
      <c r="M10" s="188" t="s">
        <v>345</v>
      </c>
      <c r="N10" s="188">
        <v>169</v>
      </c>
      <c r="O10" s="198">
        <f>+'CC2'!Z11</f>
        <v>17152748</v>
      </c>
    </row>
    <row r="11" spans="2:18" x14ac:dyDescent="0.2">
      <c r="B11" s="197">
        <v>1315</v>
      </c>
      <c r="C11" s="197">
        <v>31</v>
      </c>
      <c r="D11" s="202">
        <v>800106339</v>
      </c>
      <c r="E11" s="197">
        <v>1</v>
      </c>
      <c r="F11" s="197"/>
      <c r="G11" s="197"/>
      <c r="H11" s="197"/>
      <c r="I11" s="197"/>
      <c r="J11" s="151" t="s">
        <v>241</v>
      </c>
      <c r="K11" s="186" t="s">
        <v>355</v>
      </c>
      <c r="L11" s="188">
        <v>11</v>
      </c>
      <c r="M11" s="188" t="s">
        <v>345</v>
      </c>
      <c r="N11" s="188">
        <v>169</v>
      </c>
      <c r="O11" s="200">
        <f>+'CC2'!Z12</f>
        <v>9948722</v>
      </c>
    </row>
    <row r="12" spans="2:18" x14ac:dyDescent="0.2">
      <c r="B12" s="197">
        <v>1315</v>
      </c>
      <c r="C12" s="197">
        <v>31</v>
      </c>
      <c r="D12" s="202">
        <v>860002503</v>
      </c>
      <c r="E12" s="197">
        <v>2</v>
      </c>
      <c r="J12" s="144" t="s">
        <v>239</v>
      </c>
      <c r="K12" s="186" t="s">
        <v>355</v>
      </c>
      <c r="L12" s="188">
        <v>11</v>
      </c>
      <c r="M12" s="188" t="s">
        <v>345</v>
      </c>
      <c r="N12" s="188">
        <v>169</v>
      </c>
      <c r="O12" s="148">
        <f>+'CC2'!Z10</f>
        <v>58700</v>
      </c>
    </row>
    <row r="14" spans="2:18" x14ac:dyDescent="0.2">
      <c r="O14" s="198"/>
    </row>
    <row r="15" spans="2:18" x14ac:dyDescent="0.2">
      <c r="O15" s="199">
        <f>SUM(O2:O13)</f>
        <v>1618575000</v>
      </c>
    </row>
    <row r="16" spans="2:18" ht="12.75" x14ac:dyDescent="0.2">
      <c r="O16">
        <v>1618575000</v>
      </c>
    </row>
    <row r="17" spans="10:15" x14ac:dyDescent="0.2">
      <c r="J17" s="201" t="e">
        <f>+EEFF!H16+EEFF!H21+EEFF!#REF!+EEFF!H22+EEFF!H23</f>
        <v>#REF!</v>
      </c>
    </row>
    <row r="18" spans="10:15" x14ac:dyDescent="0.2">
      <c r="O18" s="200">
        <f>+O16-O15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174B-A00A-4FD1-8603-5409611B1EB1}">
  <dimension ref="A1:B10"/>
  <sheetViews>
    <sheetView workbookViewId="0">
      <selection activeCell="D9" sqref="D9"/>
    </sheetView>
  </sheetViews>
  <sheetFormatPr baseColWidth="10" defaultRowHeight="12.75" x14ac:dyDescent="0.2"/>
  <cols>
    <col min="1" max="1" width="49.5703125" bestFit="1" customWidth="1"/>
    <col min="2" max="2" width="14.7109375" bestFit="1" customWidth="1"/>
  </cols>
  <sheetData>
    <row r="1" spans="1:2" x14ac:dyDescent="0.2">
      <c r="A1" s="165" t="s">
        <v>232</v>
      </c>
      <c r="B1" s="166">
        <v>1155045885</v>
      </c>
    </row>
    <row r="2" spans="1:2" x14ac:dyDescent="0.2">
      <c r="A2" s="165" t="s">
        <v>233</v>
      </c>
      <c r="B2" s="166">
        <v>416900512</v>
      </c>
    </row>
    <row r="3" spans="1:2" x14ac:dyDescent="0.2">
      <c r="A3" s="165" t="s">
        <v>234</v>
      </c>
      <c r="B3" s="166">
        <v>4666562</v>
      </c>
    </row>
    <row r="4" spans="1:2" x14ac:dyDescent="0.2">
      <c r="A4" s="165" t="s">
        <v>235</v>
      </c>
      <c r="B4" s="166">
        <v>20050000</v>
      </c>
    </row>
    <row r="5" spans="1:2" x14ac:dyDescent="0.2">
      <c r="A5" s="165" t="s">
        <v>236</v>
      </c>
      <c r="B5" s="166">
        <v>279300</v>
      </c>
    </row>
    <row r="6" spans="1:2" x14ac:dyDescent="0.2">
      <c r="A6" s="165" t="s">
        <v>237</v>
      </c>
      <c r="B6" s="166">
        <v>1463376</v>
      </c>
    </row>
    <row r="7" spans="1:2" x14ac:dyDescent="0.2">
      <c r="A7" s="165" t="s">
        <v>238</v>
      </c>
      <c r="B7" s="166">
        <v>1035679</v>
      </c>
    </row>
    <row r="8" spans="1:2" x14ac:dyDescent="0.2">
      <c r="A8" s="165" t="s">
        <v>239</v>
      </c>
      <c r="B8" s="166">
        <v>58700</v>
      </c>
    </row>
    <row r="9" spans="1:2" x14ac:dyDescent="0.2">
      <c r="A9" s="165" t="s">
        <v>240</v>
      </c>
      <c r="B9" s="166">
        <v>17152748</v>
      </c>
    </row>
    <row r="10" spans="1:2" x14ac:dyDescent="0.2">
      <c r="A10" s="165" t="s">
        <v>241</v>
      </c>
      <c r="B10" s="166">
        <v>9948722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81AD-7A75-4988-BBC1-66CB443DFE5F}">
  <dimension ref="A1:G59"/>
  <sheetViews>
    <sheetView topLeftCell="A8" workbookViewId="0">
      <selection activeCell="H25" sqref="H25"/>
    </sheetView>
  </sheetViews>
  <sheetFormatPr baseColWidth="10" defaultRowHeight="12.75" x14ac:dyDescent="0.2"/>
  <cols>
    <col min="2" max="2" width="10.85546875" bestFit="1" customWidth="1"/>
    <col min="3" max="3" width="45.42578125" bestFit="1" customWidth="1"/>
    <col min="4" max="4" width="15.28515625" bestFit="1" customWidth="1"/>
    <col min="6" max="6" width="20.85546875" bestFit="1" customWidth="1"/>
    <col min="7" max="7" width="16.85546875" bestFit="1" customWidth="1"/>
  </cols>
  <sheetData>
    <row r="1" spans="1:7" ht="182.25" customHeight="1" x14ac:dyDescent="0.2">
      <c r="A1" s="125" t="s">
        <v>216</v>
      </c>
      <c r="B1" s="125" t="s">
        <v>254</v>
      </c>
      <c r="C1" s="125" t="s">
        <v>255</v>
      </c>
      <c r="D1" s="125" t="s">
        <v>256</v>
      </c>
      <c r="E1" s="125" t="s">
        <v>257</v>
      </c>
      <c r="F1" s="125" t="s">
        <v>258</v>
      </c>
      <c r="G1" s="125" t="s">
        <v>259</v>
      </c>
    </row>
    <row r="2" spans="1:7" x14ac:dyDescent="0.2">
      <c r="A2">
        <v>1012458257</v>
      </c>
      <c r="B2" t="s">
        <v>260</v>
      </c>
      <c r="F2" s="120">
        <f>+G2</f>
        <v>9500000</v>
      </c>
      <c r="G2" s="121">
        <v>9500000</v>
      </c>
    </row>
    <row r="3" spans="1:7" x14ac:dyDescent="0.2">
      <c r="A3">
        <v>1014248374</v>
      </c>
      <c r="B3" t="s">
        <v>261</v>
      </c>
      <c r="F3" s="120">
        <f t="shared" ref="F3:F38" si="0">+G3</f>
        <v>300000</v>
      </c>
      <c r="G3" s="121">
        <v>300000</v>
      </c>
    </row>
    <row r="4" spans="1:7" x14ac:dyDescent="0.2">
      <c r="A4">
        <v>1020796249</v>
      </c>
      <c r="B4" t="s">
        <v>262</v>
      </c>
      <c r="F4" s="120">
        <f t="shared" si="0"/>
        <v>9000000</v>
      </c>
      <c r="G4" s="121">
        <v>9000000</v>
      </c>
    </row>
    <row r="5" spans="1:7" x14ac:dyDescent="0.2">
      <c r="A5">
        <v>1032380786</v>
      </c>
      <c r="B5" t="s">
        <v>263</v>
      </c>
      <c r="F5" s="120">
        <f t="shared" si="0"/>
        <v>1900000</v>
      </c>
      <c r="G5" s="121">
        <v>1900000</v>
      </c>
    </row>
    <row r="6" spans="1:7" x14ac:dyDescent="0.2">
      <c r="A6">
        <v>1034304766</v>
      </c>
      <c r="B6" t="s">
        <v>264</v>
      </c>
      <c r="F6" s="120">
        <f t="shared" si="0"/>
        <v>9070000</v>
      </c>
      <c r="G6" s="121">
        <v>9070000</v>
      </c>
    </row>
    <row r="7" spans="1:7" x14ac:dyDescent="0.2">
      <c r="A7">
        <v>1071166510</v>
      </c>
      <c r="B7" t="s">
        <v>265</v>
      </c>
      <c r="F7" s="120">
        <f t="shared" si="0"/>
        <v>700000</v>
      </c>
      <c r="G7" s="121">
        <v>700000</v>
      </c>
    </row>
    <row r="8" spans="1:7" x14ac:dyDescent="0.2">
      <c r="A8">
        <v>1098826131</v>
      </c>
      <c r="B8" t="s">
        <v>266</v>
      </c>
      <c r="F8" s="120">
        <f t="shared" si="0"/>
        <v>3800000</v>
      </c>
      <c r="G8" s="121">
        <v>3800000</v>
      </c>
    </row>
    <row r="9" spans="1:7" x14ac:dyDescent="0.2">
      <c r="A9">
        <v>1122118143</v>
      </c>
      <c r="B9" t="s">
        <v>267</v>
      </c>
      <c r="F9" s="120">
        <f t="shared" si="0"/>
        <v>1900000</v>
      </c>
      <c r="G9" s="121">
        <v>1900000</v>
      </c>
    </row>
    <row r="10" spans="1:7" x14ac:dyDescent="0.2">
      <c r="A10">
        <v>1122652719</v>
      </c>
      <c r="B10" t="s">
        <v>268</v>
      </c>
      <c r="F10" s="120">
        <f t="shared" si="0"/>
        <v>6000000</v>
      </c>
      <c r="G10" s="121">
        <v>6000000</v>
      </c>
    </row>
    <row r="11" spans="1:7" x14ac:dyDescent="0.2">
      <c r="A11">
        <v>1144048801</v>
      </c>
      <c r="B11" t="s">
        <v>269</v>
      </c>
      <c r="F11" s="120">
        <f t="shared" si="0"/>
        <v>930000</v>
      </c>
      <c r="G11" s="121">
        <v>930000</v>
      </c>
    </row>
    <row r="12" spans="1:7" x14ac:dyDescent="0.2">
      <c r="A12">
        <v>1149196398</v>
      </c>
      <c r="B12" t="s">
        <v>270</v>
      </c>
      <c r="F12" s="120">
        <f t="shared" si="0"/>
        <v>800000</v>
      </c>
      <c r="G12" s="121">
        <v>800000</v>
      </c>
    </row>
    <row r="13" spans="1:7" x14ac:dyDescent="0.2">
      <c r="A13">
        <v>123803112</v>
      </c>
      <c r="B13" t="s">
        <v>271</v>
      </c>
      <c r="F13" s="120">
        <f t="shared" si="0"/>
        <v>500000</v>
      </c>
      <c r="G13" s="121">
        <v>500000</v>
      </c>
    </row>
    <row r="14" spans="1:7" x14ac:dyDescent="0.2">
      <c r="A14">
        <v>13818028</v>
      </c>
      <c r="B14" t="s">
        <v>272</v>
      </c>
      <c r="F14" s="120">
        <f t="shared" si="0"/>
        <v>630000</v>
      </c>
      <c r="G14" s="121">
        <v>630000</v>
      </c>
    </row>
    <row r="15" spans="1:7" x14ac:dyDescent="0.2">
      <c r="A15">
        <v>19089802</v>
      </c>
      <c r="B15" t="s">
        <v>273</v>
      </c>
      <c r="F15" s="120">
        <f t="shared" si="0"/>
        <v>1130000</v>
      </c>
      <c r="G15" s="121">
        <v>1130000</v>
      </c>
    </row>
    <row r="16" spans="1:7" x14ac:dyDescent="0.2">
      <c r="A16">
        <v>19369985</v>
      </c>
      <c r="B16" t="s">
        <v>274</v>
      </c>
      <c r="F16" s="120">
        <f t="shared" si="0"/>
        <v>600000</v>
      </c>
      <c r="G16" s="121">
        <v>600000</v>
      </c>
    </row>
    <row r="17" spans="1:7" x14ac:dyDescent="0.2">
      <c r="A17">
        <v>19448441</v>
      </c>
      <c r="B17" t="s">
        <v>275</v>
      </c>
      <c r="F17" s="120">
        <f t="shared" si="0"/>
        <v>500000</v>
      </c>
      <c r="G17" s="121">
        <v>500000</v>
      </c>
    </row>
    <row r="18" spans="1:7" x14ac:dyDescent="0.2">
      <c r="A18">
        <v>33123702</v>
      </c>
      <c r="B18" t="s">
        <v>276</v>
      </c>
      <c r="F18" s="120">
        <f t="shared" si="0"/>
        <v>630000</v>
      </c>
      <c r="G18" s="121">
        <v>630000</v>
      </c>
    </row>
    <row r="19" spans="1:7" x14ac:dyDescent="0.2">
      <c r="A19">
        <v>33339611</v>
      </c>
      <c r="B19" t="s">
        <v>277</v>
      </c>
      <c r="F19" s="120">
        <f t="shared" si="0"/>
        <v>200000</v>
      </c>
      <c r="G19" s="121">
        <v>200000</v>
      </c>
    </row>
    <row r="20" spans="1:7" x14ac:dyDescent="0.2">
      <c r="A20">
        <v>35373721</v>
      </c>
      <c r="B20" t="s">
        <v>278</v>
      </c>
      <c r="F20" s="120">
        <f t="shared" si="0"/>
        <v>600000</v>
      </c>
      <c r="G20" s="121">
        <v>600000</v>
      </c>
    </row>
    <row r="21" spans="1:7" x14ac:dyDescent="0.2">
      <c r="A21">
        <v>364553</v>
      </c>
      <c r="B21" t="s">
        <v>279</v>
      </c>
      <c r="F21" s="120">
        <f t="shared" si="0"/>
        <v>600000</v>
      </c>
      <c r="G21" s="121">
        <v>600000</v>
      </c>
    </row>
    <row r="22" spans="1:7" x14ac:dyDescent="0.2">
      <c r="A22">
        <v>37826029</v>
      </c>
      <c r="B22" t="s">
        <v>280</v>
      </c>
      <c r="F22" s="120">
        <f t="shared" si="0"/>
        <v>600000</v>
      </c>
      <c r="G22" s="121">
        <v>600000</v>
      </c>
    </row>
    <row r="23" spans="1:7" x14ac:dyDescent="0.2">
      <c r="A23">
        <v>39524954</v>
      </c>
      <c r="B23" t="s">
        <v>281</v>
      </c>
      <c r="F23" s="120">
        <f t="shared" si="0"/>
        <v>8500000</v>
      </c>
      <c r="G23" s="121">
        <v>8500000</v>
      </c>
    </row>
    <row r="24" spans="1:7" x14ac:dyDescent="0.2">
      <c r="A24">
        <v>3980179</v>
      </c>
      <c r="B24" t="s">
        <v>282</v>
      </c>
      <c r="F24" s="120">
        <f t="shared" si="0"/>
        <v>600000</v>
      </c>
      <c r="G24" s="121">
        <v>600000</v>
      </c>
    </row>
    <row r="25" spans="1:7" x14ac:dyDescent="0.2">
      <c r="A25">
        <v>41411129</v>
      </c>
      <c r="B25" t="s">
        <v>283</v>
      </c>
      <c r="F25" s="120">
        <f t="shared" si="0"/>
        <v>1130000</v>
      </c>
      <c r="G25" s="121">
        <v>1130000</v>
      </c>
    </row>
    <row r="26" spans="1:7" x14ac:dyDescent="0.2">
      <c r="A26">
        <v>41680262</v>
      </c>
      <c r="B26" t="s">
        <v>284</v>
      </c>
      <c r="F26" s="120">
        <f t="shared" si="0"/>
        <v>730000</v>
      </c>
      <c r="G26" s="121">
        <v>730000</v>
      </c>
    </row>
    <row r="27" spans="1:7" x14ac:dyDescent="0.2">
      <c r="A27">
        <v>499328</v>
      </c>
      <c r="B27" t="s">
        <v>285</v>
      </c>
      <c r="F27" s="120">
        <f t="shared" si="0"/>
        <v>1230000</v>
      </c>
      <c r="G27" s="121">
        <v>1230000</v>
      </c>
    </row>
    <row r="28" spans="1:7" x14ac:dyDescent="0.2">
      <c r="A28">
        <v>51726735</v>
      </c>
      <c r="B28" t="s">
        <v>286</v>
      </c>
      <c r="F28" s="120">
        <f t="shared" si="0"/>
        <v>600000</v>
      </c>
      <c r="G28" s="121">
        <v>600000</v>
      </c>
    </row>
    <row r="29" spans="1:7" x14ac:dyDescent="0.2">
      <c r="A29">
        <v>52087385</v>
      </c>
      <c r="B29" t="s">
        <v>287</v>
      </c>
      <c r="F29" s="120">
        <f t="shared" si="0"/>
        <v>1230000</v>
      </c>
      <c r="G29" s="121">
        <v>1230000</v>
      </c>
    </row>
    <row r="30" spans="1:7" x14ac:dyDescent="0.2">
      <c r="A30">
        <v>52133261</v>
      </c>
      <c r="B30" t="s">
        <v>288</v>
      </c>
      <c r="F30" s="120">
        <f t="shared" si="0"/>
        <v>1900000</v>
      </c>
      <c r="G30" s="121">
        <v>1900000</v>
      </c>
    </row>
    <row r="31" spans="1:7" x14ac:dyDescent="0.2">
      <c r="A31">
        <v>52449155</v>
      </c>
      <c r="B31" t="s">
        <v>289</v>
      </c>
      <c r="F31" s="120">
        <f t="shared" si="0"/>
        <v>3200000</v>
      </c>
      <c r="G31" s="121">
        <v>3200000</v>
      </c>
    </row>
    <row r="32" spans="1:7" x14ac:dyDescent="0.2">
      <c r="A32">
        <v>52899363</v>
      </c>
      <c r="B32" t="s">
        <v>290</v>
      </c>
      <c r="F32" s="120">
        <f t="shared" si="0"/>
        <v>300000</v>
      </c>
      <c r="G32" s="121">
        <v>300000</v>
      </c>
    </row>
    <row r="33" spans="1:7" x14ac:dyDescent="0.2">
      <c r="A33">
        <v>53108534</v>
      </c>
      <c r="B33" t="s">
        <v>291</v>
      </c>
      <c r="F33" s="120">
        <f t="shared" si="0"/>
        <v>1600000</v>
      </c>
      <c r="G33" s="121">
        <v>1600000</v>
      </c>
    </row>
    <row r="34" spans="1:7" x14ac:dyDescent="0.2">
      <c r="A34">
        <v>566440399</v>
      </c>
      <c r="B34" t="s">
        <v>292</v>
      </c>
      <c r="F34" s="120">
        <f t="shared" si="0"/>
        <v>700000</v>
      </c>
      <c r="G34" s="121">
        <v>700000</v>
      </c>
    </row>
    <row r="35" spans="1:7" x14ac:dyDescent="0.2">
      <c r="A35">
        <v>66848023</v>
      </c>
      <c r="B35" t="s">
        <v>293</v>
      </c>
      <c r="F35" s="120">
        <f t="shared" si="0"/>
        <v>9500000</v>
      </c>
      <c r="G35" s="121">
        <v>9500000</v>
      </c>
    </row>
    <row r="36" spans="1:7" x14ac:dyDescent="0.2">
      <c r="A36">
        <v>79285306</v>
      </c>
      <c r="B36" t="s">
        <v>294</v>
      </c>
      <c r="F36" s="120">
        <f t="shared" si="0"/>
        <v>630000</v>
      </c>
      <c r="G36" s="121">
        <v>630000</v>
      </c>
    </row>
    <row r="37" spans="1:7" x14ac:dyDescent="0.2">
      <c r="A37">
        <v>7965045</v>
      </c>
      <c r="B37" t="s">
        <v>295</v>
      </c>
      <c r="F37" s="120">
        <f t="shared" si="0"/>
        <v>1130000</v>
      </c>
      <c r="G37" s="121">
        <v>1130000</v>
      </c>
    </row>
    <row r="38" spans="1:7" x14ac:dyDescent="0.2">
      <c r="A38">
        <v>79857566</v>
      </c>
      <c r="B38" t="s">
        <v>296</v>
      </c>
      <c r="F38" s="120">
        <f t="shared" si="0"/>
        <v>27950</v>
      </c>
      <c r="G38" s="121">
        <v>27950</v>
      </c>
    </row>
    <row r="39" spans="1:7" x14ac:dyDescent="0.2">
      <c r="A39">
        <v>800088702</v>
      </c>
      <c r="B39" t="s">
        <v>233</v>
      </c>
      <c r="F39">
        <v>2149999938.2600007</v>
      </c>
      <c r="G39" s="121">
        <v>2182305937.2600007</v>
      </c>
    </row>
    <row r="40" spans="1:7" x14ac:dyDescent="0.2">
      <c r="A40">
        <v>800106339</v>
      </c>
      <c r="B40" t="s">
        <v>297</v>
      </c>
      <c r="F40" s="120">
        <f>+G40</f>
        <v>25952178</v>
      </c>
      <c r="G40" s="121">
        <v>25952178</v>
      </c>
    </row>
    <row r="41" spans="1:7" x14ac:dyDescent="0.2">
      <c r="A41">
        <v>800223206</v>
      </c>
      <c r="B41" t="s">
        <v>298</v>
      </c>
      <c r="F41" s="120">
        <f>+G41</f>
        <v>1800000</v>
      </c>
      <c r="G41" s="121">
        <v>1800000</v>
      </c>
    </row>
    <row r="42" spans="1:7" x14ac:dyDescent="0.2">
      <c r="A42">
        <v>800251440</v>
      </c>
      <c r="B42" t="s">
        <v>299</v>
      </c>
      <c r="F42">
        <v>7513665168</v>
      </c>
      <c r="G42" s="121">
        <f>7998739184-90000</f>
        <v>7998649184</v>
      </c>
    </row>
    <row r="43" spans="1:7" x14ac:dyDescent="0.2">
      <c r="A43">
        <v>80416800</v>
      </c>
      <c r="B43" t="s">
        <v>300</v>
      </c>
      <c r="F43" s="120">
        <v>9500000</v>
      </c>
      <c r="G43" s="121">
        <v>9500000</v>
      </c>
    </row>
    <row r="44" spans="1:7" x14ac:dyDescent="0.2">
      <c r="A44">
        <v>813005431</v>
      </c>
      <c r="B44" t="s">
        <v>301</v>
      </c>
      <c r="F44">
        <v>30475000</v>
      </c>
      <c r="G44" s="121">
        <v>50025000</v>
      </c>
    </row>
    <row r="45" spans="1:7" x14ac:dyDescent="0.2">
      <c r="A45">
        <v>830029172</v>
      </c>
      <c r="B45" t="s">
        <v>302</v>
      </c>
      <c r="F45" s="120">
        <v>28800000</v>
      </c>
      <c r="G45" s="121">
        <v>28800000</v>
      </c>
    </row>
    <row r="46" spans="1:7" x14ac:dyDescent="0.2">
      <c r="A46">
        <v>860002503</v>
      </c>
      <c r="B46" t="s">
        <v>303</v>
      </c>
      <c r="F46">
        <v>5350371</v>
      </c>
      <c r="G46" s="121">
        <v>4401671</v>
      </c>
    </row>
    <row r="47" spans="1:7" x14ac:dyDescent="0.2">
      <c r="A47">
        <v>8600052246</v>
      </c>
      <c r="B47" t="s">
        <v>304</v>
      </c>
      <c r="F47">
        <v>2432908</v>
      </c>
      <c r="G47" s="121">
        <v>1691728</v>
      </c>
    </row>
    <row r="48" spans="1:7" x14ac:dyDescent="0.2">
      <c r="A48">
        <v>860007759</v>
      </c>
      <c r="B48" t="s">
        <v>305</v>
      </c>
      <c r="F48" s="120">
        <v>0</v>
      </c>
      <c r="G48" s="121">
        <v>17152748</v>
      </c>
    </row>
    <row r="49" spans="1:7" x14ac:dyDescent="0.2">
      <c r="A49">
        <v>860027404</v>
      </c>
      <c r="B49" t="s">
        <v>306</v>
      </c>
      <c r="F49">
        <v>22891359</v>
      </c>
      <c r="G49" s="121">
        <v>20144525</v>
      </c>
    </row>
    <row r="50" spans="1:7" x14ac:dyDescent="0.2">
      <c r="A50">
        <v>900178724</v>
      </c>
      <c r="B50" t="s">
        <v>307</v>
      </c>
      <c r="F50">
        <v>68266926</v>
      </c>
      <c r="G50" s="121">
        <v>55435035</v>
      </c>
    </row>
    <row r="51" spans="1:7" x14ac:dyDescent="0.2">
      <c r="A51">
        <v>9002191202</v>
      </c>
      <c r="B51" t="s">
        <v>308</v>
      </c>
      <c r="F51" s="120">
        <v>1900000</v>
      </c>
      <c r="G51" s="121">
        <v>1900000</v>
      </c>
    </row>
    <row r="52" spans="1:7" x14ac:dyDescent="0.2">
      <c r="A52">
        <v>900394776</v>
      </c>
      <c r="B52" t="s">
        <v>309</v>
      </c>
      <c r="F52" s="120">
        <v>1500000</v>
      </c>
      <c r="G52" s="121">
        <v>1500000</v>
      </c>
    </row>
    <row r="53" spans="1:7" x14ac:dyDescent="0.2">
      <c r="A53">
        <v>900640334</v>
      </c>
      <c r="B53" t="s">
        <v>238</v>
      </c>
      <c r="F53">
        <v>31480932</v>
      </c>
      <c r="G53" s="121">
        <v>30646325</v>
      </c>
    </row>
    <row r="54" spans="1:7" x14ac:dyDescent="0.2">
      <c r="A54">
        <v>901007757</v>
      </c>
      <c r="B54" t="s">
        <v>310</v>
      </c>
      <c r="F54" s="120">
        <v>1230000</v>
      </c>
      <c r="G54" s="121">
        <v>1230000</v>
      </c>
    </row>
    <row r="55" spans="1:7" x14ac:dyDescent="0.2">
      <c r="A55">
        <v>91507752</v>
      </c>
      <c r="B55" t="s">
        <v>311</v>
      </c>
      <c r="F55" s="120">
        <v>1500000</v>
      </c>
      <c r="G55" s="121">
        <v>1500000</v>
      </c>
    </row>
    <row r="56" spans="1:7" x14ac:dyDescent="0.2">
      <c r="A56" t="s">
        <v>312</v>
      </c>
      <c r="B56" t="s">
        <v>313</v>
      </c>
      <c r="F56" s="120">
        <v>7600000</v>
      </c>
      <c r="G56" s="121">
        <v>7600000</v>
      </c>
    </row>
    <row r="57" spans="1:7" x14ac:dyDescent="0.2">
      <c r="A57" t="s">
        <v>314</v>
      </c>
      <c r="B57" t="s">
        <v>315</v>
      </c>
      <c r="F57" s="120">
        <v>1230000</v>
      </c>
      <c r="G57" s="121">
        <v>1230000</v>
      </c>
    </row>
    <row r="59" spans="1:7" x14ac:dyDescent="0.2">
      <c r="F59" s="120">
        <f>SUM(F2:F58)</f>
        <v>9988472730.2600002</v>
      </c>
      <c r="G59" s="1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B4F5-6F6B-4059-8F37-ED312AC05D80}">
  <dimension ref="A1:M4"/>
  <sheetViews>
    <sheetView workbookViewId="0">
      <selection activeCell="B3" sqref="B3:D4"/>
    </sheetView>
  </sheetViews>
  <sheetFormatPr baseColWidth="10" defaultRowHeight="12.75" x14ac:dyDescent="0.2"/>
  <cols>
    <col min="2" max="2" width="25.140625" bestFit="1" customWidth="1"/>
    <col min="3" max="3" width="14.42578125" bestFit="1" customWidth="1"/>
    <col min="4" max="4" width="13.42578125" bestFit="1" customWidth="1"/>
  </cols>
  <sheetData>
    <row r="1" spans="1:13" x14ac:dyDescent="0.2">
      <c r="B1" s="216"/>
      <c r="C1" s="216">
        <v>2025</v>
      </c>
      <c r="D1" s="216">
        <v>2024</v>
      </c>
    </row>
    <row r="2" spans="1:13" x14ac:dyDescent="0.2">
      <c r="B2" s="216" t="s">
        <v>45</v>
      </c>
      <c r="C2" s="217">
        <v>159979406</v>
      </c>
      <c r="D2" s="217">
        <v>84084155</v>
      </c>
    </row>
    <row r="3" spans="1:13" x14ac:dyDescent="0.2">
      <c r="B3" s="216" t="s">
        <v>1591</v>
      </c>
      <c r="C3" s="216">
        <v>2025</v>
      </c>
      <c r="D3" s="216">
        <v>2024</v>
      </c>
    </row>
    <row r="4" spans="1:13" s="27" customFormat="1" ht="29.25" customHeight="1" x14ac:dyDescent="0.3">
      <c r="A4" s="80"/>
      <c r="B4" s="216" t="s">
        <v>44</v>
      </c>
      <c r="C4" s="217">
        <v>1182151731</v>
      </c>
      <c r="D4" s="217">
        <v>892487743</v>
      </c>
      <c r="G4" s="26"/>
      <c r="I4" s="38"/>
      <c r="J4" s="58"/>
      <c r="L4" s="38"/>
      <c r="M4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A958-58CB-4231-9573-314B13D46159}">
  <dimension ref="A1:I14"/>
  <sheetViews>
    <sheetView workbookViewId="0">
      <selection activeCell="I9" sqref="I9:I11"/>
    </sheetView>
  </sheetViews>
  <sheetFormatPr baseColWidth="10" defaultRowHeight="12.75" x14ac:dyDescent="0.2"/>
  <cols>
    <col min="3" max="3" width="34" bestFit="1" customWidth="1"/>
    <col min="4" max="4" width="12.42578125" bestFit="1" customWidth="1"/>
    <col min="7" max="7" width="16.5703125" bestFit="1" customWidth="1"/>
  </cols>
  <sheetData>
    <row r="1" spans="1:9" x14ac:dyDescent="0.2">
      <c r="A1" s="206">
        <v>56482947</v>
      </c>
      <c r="D1" s="209">
        <v>2400000</v>
      </c>
      <c r="G1" s="211"/>
    </row>
    <row r="2" spans="1:9" x14ac:dyDescent="0.2">
      <c r="A2" s="207">
        <v>345855059</v>
      </c>
      <c r="D2" s="209">
        <v>347006186</v>
      </c>
      <c r="G2" s="212">
        <v>1577750690</v>
      </c>
    </row>
    <row r="3" spans="1:9" ht="13.5" thickBot="1" x14ac:dyDescent="0.25">
      <c r="A3" s="208">
        <v>107294000</v>
      </c>
      <c r="D3" s="210">
        <v>97556000</v>
      </c>
      <c r="G3" s="212">
        <v>71800000</v>
      </c>
    </row>
    <row r="4" spans="1:9" ht="13.5" thickBot="1" x14ac:dyDescent="0.25">
      <c r="G4" s="213">
        <v>5000000</v>
      </c>
    </row>
    <row r="9" spans="1:9" ht="15" x14ac:dyDescent="0.25">
      <c r="C9" s="214" t="s">
        <v>1586</v>
      </c>
      <c r="D9" s="215">
        <v>3200000</v>
      </c>
      <c r="G9" s="209">
        <v>10200000</v>
      </c>
      <c r="I9" s="206">
        <v>56482947</v>
      </c>
    </row>
    <row r="10" spans="1:9" ht="15" x14ac:dyDescent="0.25">
      <c r="C10" s="214" t="s">
        <v>248</v>
      </c>
      <c r="D10" s="215">
        <v>1000000</v>
      </c>
      <c r="G10" s="209">
        <v>447879172</v>
      </c>
      <c r="I10" s="207">
        <v>345855059</v>
      </c>
    </row>
    <row r="11" spans="1:9" ht="15.75" thickBot="1" x14ac:dyDescent="0.3">
      <c r="C11" s="214" t="s">
        <v>1587</v>
      </c>
      <c r="D11" s="215">
        <v>700000</v>
      </c>
      <c r="G11" s="210">
        <v>130895000</v>
      </c>
      <c r="I11" s="208">
        <v>107294000</v>
      </c>
    </row>
    <row r="12" spans="1:9" ht="15" x14ac:dyDescent="0.25">
      <c r="C12" s="214" t="s">
        <v>1588</v>
      </c>
      <c r="D12" s="215">
        <v>2100000</v>
      </c>
    </row>
    <row r="13" spans="1:9" ht="15" x14ac:dyDescent="0.25">
      <c r="C13" s="214" t="s">
        <v>1589</v>
      </c>
      <c r="D13" s="215">
        <v>1000000</v>
      </c>
    </row>
    <row r="14" spans="1:9" ht="15" x14ac:dyDescent="0.25">
      <c r="C14" s="214" t="s">
        <v>1590</v>
      </c>
      <c r="D14" s="215">
        <v>2200000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D5E1-F324-4DE4-9CA8-10AAB01E7831}">
  <dimension ref="A1:O4079"/>
  <sheetViews>
    <sheetView workbookViewId="0">
      <selection activeCell="I2318" sqref="I2318:I2320"/>
    </sheetView>
  </sheetViews>
  <sheetFormatPr baseColWidth="10" defaultRowHeight="12.75" x14ac:dyDescent="0.2"/>
  <cols>
    <col min="9" max="9" width="14.42578125" bestFit="1" customWidth="1"/>
    <col min="15" max="15" width="17" style="171" bestFit="1" customWidth="1"/>
  </cols>
  <sheetData>
    <row r="1" spans="1:15" x14ac:dyDescent="0.2">
      <c r="G1" s="130" t="s">
        <v>359</v>
      </c>
    </row>
    <row r="2" spans="1:15" x14ac:dyDescent="0.2">
      <c r="G2" s="130" t="s">
        <v>360</v>
      </c>
    </row>
    <row r="3" spans="1:15" x14ac:dyDescent="0.2">
      <c r="G3" s="130" t="s">
        <v>361</v>
      </c>
    </row>
    <row r="4" spans="1:15" x14ac:dyDescent="0.2">
      <c r="N4" s="130" t="s">
        <v>362</v>
      </c>
    </row>
    <row r="5" spans="1:15" x14ac:dyDescent="0.2">
      <c r="A5" s="130" t="s">
        <v>363</v>
      </c>
      <c r="C5" s="130" t="s">
        <v>364</v>
      </c>
      <c r="E5" s="130" t="s">
        <v>365</v>
      </c>
      <c r="H5" s="130" t="s">
        <v>366</v>
      </c>
      <c r="J5" s="130" t="s">
        <v>367</v>
      </c>
      <c r="M5" s="130" t="s">
        <v>368</v>
      </c>
    </row>
    <row r="6" spans="1:15" x14ac:dyDescent="0.2">
      <c r="A6" s="130" t="s">
        <v>369</v>
      </c>
      <c r="F6" s="130">
        <v>4630916373.0699997</v>
      </c>
      <c r="I6" s="130">
        <v>31115156542.299999</v>
      </c>
      <c r="K6" s="130">
        <v>29548197586.799999</v>
      </c>
      <c r="O6" s="205">
        <v>6197875328.6499996</v>
      </c>
    </row>
    <row r="7" spans="1:15" x14ac:dyDescent="0.2">
      <c r="A7" s="130" t="s">
        <v>370</v>
      </c>
      <c r="F7" s="130">
        <v>958430748.07000005</v>
      </c>
      <c r="I7" s="130">
        <v>14845388729.4</v>
      </c>
      <c r="K7" s="130">
        <v>14855610558.9</v>
      </c>
      <c r="O7" s="205">
        <v>948208918.64999998</v>
      </c>
    </row>
    <row r="8" spans="1:15" x14ac:dyDescent="0.2">
      <c r="A8" s="130" t="s">
        <v>371</v>
      </c>
      <c r="F8" s="130">
        <v>300000</v>
      </c>
      <c r="I8" s="130">
        <v>297088864.11000001</v>
      </c>
      <c r="K8" s="130">
        <v>236438589</v>
      </c>
      <c r="O8" s="205">
        <v>60950275.109999999</v>
      </c>
    </row>
    <row r="9" spans="1:15" x14ac:dyDescent="0.2">
      <c r="A9" s="130" t="s">
        <v>372</v>
      </c>
      <c r="F9" s="130">
        <v>300000</v>
      </c>
      <c r="I9" s="130">
        <v>31409890</v>
      </c>
      <c r="K9" s="130">
        <v>31409889</v>
      </c>
      <c r="O9" s="205">
        <v>300001</v>
      </c>
    </row>
    <row r="10" spans="1:15" x14ac:dyDescent="0.2">
      <c r="A10" s="130" t="s">
        <v>373</v>
      </c>
      <c r="F10" s="130">
        <v>0</v>
      </c>
      <c r="I10" s="130">
        <v>265678974.11000001</v>
      </c>
      <c r="K10" s="130">
        <v>205028700</v>
      </c>
      <c r="O10" s="205">
        <v>60650274.109999999</v>
      </c>
    </row>
    <row r="11" spans="1:15" x14ac:dyDescent="0.2">
      <c r="A11" s="130" t="s">
        <v>374</v>
      </c>
      <c r="F11" s="130">
        <v>0</v>
      </c>
      <c r="I11" s="130">
        <v>265678974.11000001</v>
      </c>
      <c r="K11" s="130">
        <v>205028700</v>
      </c>
      <c r="O11" s="205">
        <v>60650274.109999999</v>
      </c>
    </row>
    <row r="12" spans="1:15" x14ac:dyDescent="0.2">
      <c r="A12" s="130" t="s">
        <v>375</v>
      </c>
      <c r="F12" s="130">
        <v>895604509.28999996</v>
      </c>
      <c r="I12" s="130">
        <v>14235891384.030001</v>
      </c>
      <c r="K12" s="130">
        <v>14267061113.91</v>
      </c>
      <c r="O12" s="205">
        <v>864434779.40999997</v>
      </c>
    </row>
    <row r="13" spans="1:15" x14ac:dyDescent="0.2">
      <c r="A13" s="130" t="s">
        <v>376</v>
      </c>
      <c r="F13" s="130">
        <v>895604509.28999996</v>
      </c>
      <c r="I13" s="130">
        <v>14235891384.030001</v>
      </c>
      <c r="K13" s="130">
        <v>14267061113.91</v>
      </c>
      <c r="O13" s="205">
        <v>864434779.40999997</v>
      </c>
    </row>
    <row r="14" spans="1:15" x14ac:dyDescent="0.2">
      <c r="A14" s="130" t="s">
        <v>377</v>
      </c>
      <c r="F14" s="130">
        <v>895604509.28999996</v>
      </c>
      <c r="I14" s="130">
        <v>14235891384.030001</v>
      </c>
      <c r="K14" s="130">
        <v>14267061113.91</v>
      </c>
      <c r="O14" s="205">
        <v>864434779.40999997</v>
      </c>
    </row>
    <row r="15" spans="1:15" x14ac:dyDescent="0.2">
      <c r="B15" s="130" t="s">
        <v>378</v>
      </c>
      <c r="D15" s="130">
        <v>52286338</v>
      </c>
      <c r="F15" s="130">
        <v>-21662360</v>
      </c>
      <c r="I15" s="130">
        <v>0</v>
      </c>
      <c r="K15" s="130">
        <v>16443765</v>
      </c>
      <c r="O15" s="205">
        <v>-38106125</v>
      </c>
    </row>
    <row r="16" spans="1:15" x14ac:dyDescent="0.2">
      <c r="B16" s="130" t="s">
        <v>379</v>
      </c>
      <c r="D16" s="130">
        <v>52523223</v>
      </c>
      <c r="F16" s="130">
        <v>1545420</v>
      </c>
      <c r="I16" s="130">
        <v>250000</v>
      </c>
      <c r="K16" s="130">
        <v>0</v>
      </c>
      <c r="O16" s="205">
        <v>1795420</v>
      </c>
    </row>
    <row r="17" spans="2:15" x14ac:dyDescent="0.2">
      <c r="B17" s="130" t="s">
        <v>380</v>
      </c>
      <c r="D17" s="130" t="s">
        <v>381</v>
      </c>
      <c r="F17" s="130">
        <v>-1385160</v>
      </c>
      <c r="I17" s="130">
        <v>0</v>
      </c>
      <c r="K17" s="130">
        <v>5514460</v>
      </c>
      <c r="O17" s="205">
        <v>-6899620</v>
      </c>
    </row>
    <row r="18" spans="2:15" x14ac:dyDescent="0.2">
      <c r="B18" s="130" t="s">
        <v>91</v>
      </c>
      <c r="D18" s="130" t="s">
        <v>90</v>
      </c>
      <c r="F18" s="130">
        <v>-36580207</v>
      </c>
      <c r="I18" s="130">
        <v>0</v>
      </c>
      <c r="K18" s="130">
        <v>33394000</v>
      </c>
      <c r="O18" s="205">
        <v>-69974207</v>
      </c>
    </row>
    <row r="19" spans="2:15" x14ac:dyDescent="0.2">
      <c r="B19" s="130" t="s">
        <v>382</v>
      </c>
      <c r="D19" s="130">
        <v>40046164</v>
      </c>
      <c r="F19" s="130">
        <v>-450000</v>
      </c>
      <c r="I19" s="130">
        <v>0</v>
      </c>
      <c r="K19" s="130">
        <v>500000</v>
      </c>
      <c r="O19" s="205">
        <v>-950000</v>
      </c>
    </row>
    <row r="20" spans="2:15" x14ac:dyDescent="0.2">
      <c r="B20" s="130" t="s">
        <v>383</v>
      </c>
      <c r="D20" s="130" t="s">
        <v>384</v>
      </c>
      <c r="F20" s="130">
        <v>-441298.19</v>
      </c>
      <c r="I20" s="130">
        <v>0</v>
      </c>
      <c r="K20" s="130">
        <v>0</v>
      </c>
      <c r="O20" s="205">
        <v>-441298.19</v>
      </c>
    </row>
    <row r="21" spans="2:15" x14ac:dyDescent="0.2">
      <c r="B21" s="130" t="s">
        <v>385</v>
      </c>
      <c r="D21" s="130">
        <v>1010840246</v>
      </c>
      <c r="F21" s="130">
        <v>-6057333</v>
      </c>
      <c r="I21" s="130">
        <v>0</v>
      </c>
      <c r="K21" s="130">
        <v>15248666</v>
      </c>
      <c r="O21" s="205">
        <v>-21305999</v>
      </c>
    </row>
    <row r="22" spans="2:15" x14ac:dyDescent="0.2">
      <c r="B22" s="130" t="s">
        <v>386</v>
      </c>
      <c r="D22" s="130">
        <v>1020796249</v>
      </c>
      <c r="F22" s="130">
        <v>9000000</v>
      </c>
      <c r="I22" s="130">
        <v>0</v>
      </c>
      <c r="K22" s="130">
        <v>0</v>
      </c>
      <c r="O22" s="205">
        <v>9000000</v>
      </c>
    </row>
    <row r="23" spans="2:15" x14ac:dyDescent="0.2">
      <c r="B23" s="130" t="s">
        <v>387</v>
      </c>
      <c r="D23" s="130" t="s">
        <v>388</v>
      </c>
      <c r="F23" s="130">
        <v>0</v>
      </c>
      <c r="I23" s="130">
        <v>0</v>
      </c>
      <c r="K23" s="130">
        <v>12600000</v>
      </c>
      <c r="O23" s="205">
        <v>-12600000</v>
      </c>
    </row>
    <row r="24" spans="2:15" x14ac:dyDescent="0.2">
      <c r="B24" s="130" t="s">
        <v>389</v>
      </c>
      <c r="D24" s="130" t="s">
        <v>390</v>
      </c>
      <c r="F24" s="130">
        <v>-17639330</v>
      </c>
      <c r="I24" s="130">
        <v>0</v>
      </c>
      <c r="K24" s="130">
        <v>0</v>
      </c>
      <c r="O24" s="205">
        <v>-17639330</v>
      </c>
    </row>
    <row r="25" spans="2:15" x14ac:dyDescent="0.2">
      <c r="B25" s="130" t="s">
        <v>391</v>
      </c>
      <c r="D25" s="130">
        <v>1019052477</v>
      </c>
      <c r="F25" s="130">
        <v>-2520415</v>
      </c>
      <c r="I25" s="130">
        <v>0</v>
      </c>
      <c r="K25" s="130">
        <v>0</v>
      </c>
      <c r="O25" s="205">
        <v>-2520415</v>
      </c>
    </row>
    <row r="26" spans="2:15" x14ac:dyDescent="0.2">
      <c r="B26" s="130" t="s">
        <v>392</v>
      </c>
      <c r="D26" s="130">
        <v>1000591042</v>
      </c>
      <c r="F26" s="130">
        <v>-21785674.670000002</v>
      </c>
      <c r="I26" s="130">
        <v>0</v>
      </c>
      <c r="K26" s="130">
        <v>3135898</v>
      </c>
      <c r="O26" s="205">
        <v>-24921572.670000002</v>
      </c>
    </row>
    <row r="27" spans="2:15" x14ac:dyDescent="0.2">
      <c r="B27" s="130" t="s">
        <v>393</v>
      </c>
      <c r="D27" s="130">
        <v>41680262</v>
      </c>
      <c r="F27" s="130">
        <v>730000</v>
      </c>
      <c r="I27" s="130">
        <v>0</v>
      </c>
      <c r="K27" s="130">
        <v>0</v>
      </c>
      <c r="O27" s="205">
        <v>730000</v>
      </c>
    </row>
    <row r="28" spans="2:15" x14ac:dyDescent="0.2">
      <c r="B28" s="130" t="s">
        <v>394</v>
      </c>
      <c r="D28" s="130" t="s">
        <v>395</v>
      </c>
      <c r="F28" s="130">
        <v>0</v>
      </c>
      <c r="I28" s="130">
        <v>0</v>
      </c>
      <c r="K28" s="130">
        <v>347026833</v>
      </c>
      <c r="O28" s="205">
        <v>-347026833</v>
      </c>
    </row>
    <row r="29" spans="2:15" x14ac:dyDescent="0.2">
      <c r="B29" s="130" t="s">
        <v>396</v>
      </c>
      <c r="D29" s="130">
        <v>1015472110</v>
      </c>
      <c r="F29" s="130">
        <v>0</v>
      </c>
      <c r="I29" s="130">
        <v>0</v>
      </c>
      <c r="K29" s="130">
        <v>6553117</v>
      </c>
      <c r="O29" s="205">
        <v>-6553117</v>
      </c>
    </row>
    <row r="30" spans="2:15" x14ac:dyDescent="0.2">
      <c r="B30" s="130" t="s">
        <v>397</v>
      </c>
      <c r="D30" s="130" t="s">
        <v>398</v>
      </c>
      <c r="F30" s="130">
        <v>0</v>
      </c>
      <c r="I30" s="130">
        <v>0</v>
      </c>
      <c r="K30" s="130">
        <v>7639854</v>
      </c>
      <c r="O30" s="205">
        <v>-7639854</v>
      </c>
    </row>
    <row r="31" spans="2:15" x14ac:dyDescent="0.2">
      <c r="B31" s="130" t="s">
        <v>399</v>
      </c>
      <c r="D31" s="130">
        <v>1022968626</v>
      </c>
      <c r="F31" s="130">
        <v>0</v>
      </c>
      <c r="I31" s="130">
        <v>0</v>
      </c>
      <c r="K31" s="130">
        <v>8359312</v>
      </c>
      <c r="O31" s="205">
        <v>-8359312</v>
      </c>
    </row>
    <row r="32" spans="2:15" x14ac:dyDescent="0.2">
      <c r="B32" s="130" t="s">
        <v>400</v>
      </c>
      <c r="D32" s="130" t="s">
        <v>401</v>
      </c>
      <c r="F32" s="130">
        <v>-10452500</v>
      </c>
      <c r="I32" s="130">
        <v>0</v>
      </c>
      <c r="K32" s="130">
        <v>0</v>
      </c>
      <c r="O32" s="205">
        <v>-10452500</v>
      </c>
    </row>
    <row r="33" spans="2:15" x14ac:dyDescent="0.2">
      <c r="B33" s="130" t="s">
        <v>402</v>
      </c>
      <c r="D33" s="130" t="s">
        <v>403</v>
      </c>
      <c r="F33" s="130">
        <v>0</v>
      </c>
      <c r="I33" s="130">
        <v>0</v>
      </c>
      <c r="K33" s="130">
        <v>337300</v>
      </c>
      <c r="O33" s="205">
        <v>-337300</v>
      </c>
    </row>
    <row r="34" spans="2:15" x14ac:dyDescent="0.2">
      <c r="B34" s="130" t="s">
        <v>93</v>
      </c>
      <c r="D34" s="130" t="s">
        <v>92</v>
      </c>
      <c r="F34" s="130">
        <v>-41248883</v>
      </c>
      <c r="I34" s="130">
        <v>0</v>
      </c>
      <c r="K34" s="130">
        <v>12687947</v>
      </c>
      <c r="O34" s="205">
        <v>-53936830</v>
      </c>
    </row>
    <row r="35" spans="2:15" x14ac:dyDescent="0.2">
      <c r="B35" s="130" t="s">
        <v>404</v>
      </c>
      <c r="D35" s="130" t="s">
        <v>405</v>
      </c>
      <c r="F35" s="130">
        <v>0</v>
      </c>
      <c r="I35" s="130">
        <v>0</v>
      </c>
      <c r="K35" s="130">
        <v>271600</v>
      </c>
      <c r="O35" s="205">
        <v>-271600</v>
      </c>
    </row>
    <row r="36" spans="2:15" x14ac:dyDescent="0.2">
      <c r="B36" s="130" t="s">
        <v>406</v>
      </c>
      <c r="D36" s="130" t="s">
        <v>407</v>
      </c>
      <c r="F36" s="130">
        <v>-392880</v>
      </c>
      <c r="I36" s="130">
        <v>0</v>
      </c>
      <c r="K36" s="130">
        <v>579530</v>
      </c>
      <c r="O36" s="205">
        <v>-972410</v>
      </c>
    </row>
    <row r="37" spans="2:15" x14ac:dyDescent="0.2">
      <c r="B37" s="130" t="s">
        <v>408</v>
      </c>
      <c r="D37" s="130">
        <v>1012458257</v>
      </c>
      <c r="F37" s="130">
        <v>9500000</v>
      </c>
      <c r="I37" s="130">
        <v>0</v>
      </c>
      <c r="K37" s="130">
        <v>0</v>
      </c>
      <c r="O37" s="205">
        <v>9500000</v>
      </c>
    </row>
    <row r="38" spans="2:15" x14ac:dyDescent="0.2">
      <c r="B38" s="130" t="s">
        <v>409</v>
      </c>
      <c r="D38" s="130">
        <v>52395119</v>
      </c>
      <c r="F38" s="130">
        <v>0</v>
      </c>
      <c r="I38" s="130">
        <v>700000</v>
      </c>
      <c r="K38" s="130">
        <v>0</v>
      </c>
      <c r="O38" s="205">
        <v>700000</v>
      </c>
    </row>
    <row r="39" spans="2:15" x14ac:dyDescent="0.2">
      <c r="B39" s="130" t="s">
        <v>410</v>
      </c>
      <c r="D39" s="130" t="s">
        <v>411</v>
      </c>
      <c r="F39" s="130">
        <v>-5000000</v>
      </c>
      <c r="I39" s="130">
        <v>0</v>
      </c>
      <c r="K39" s="130">
        <v>0</v>
      </c>
      <c r="O39" s="205">
        <v>-5000000</v>
      </c>
    </row>
    <row r="40" spans="2:15" x14ac:dyDescent="0.2">
      <c r="B40" s="130" t="s">
        <v>412</v>
      </c>
      <c r="D40" s="130" t="s">
        <v>413</v>
      </c>
      <c r="F40" s="130">
        <v>-8276666</v>
      </c>
      <c r="I40" s="130">
        <v>0</v>
      </c>
      <c r="K40" s="130">
        <v>0</v>
      </c>
      <c r="O40" s="205">
        <v>-8276666</v>
      </c>
    </row>
    <row r="41" spans="2:15" x14ac:dyDescent="0.2">
      <c r="B41" s="130" t="s">
        <v>95</v>
      </c>
      <c r="D41" s="130" t="s">
        <v>94</v>
      </c>
      <c r="F41" s="130">
        <v>-139722346</v>
      </c>
      <c r="I41" s="130">
        <v>0</v>
      </c>
      <c r="K41" s="130">
        <v>115438032</v>
      </c>
      <c r="O41" s="205">
        <v>-255160378</v>
      </c>
    </row>
    <row r="42" spans="2:15" x14ac:dyDescent="0.2">
      <c r="B42" s="130" t="s">
        <v>414</v>
      </c>
      <c r="D42" s="130" t="s">
        <v>415</v>
      </c>
      <c r="F42" s="130">
        <v>-365780</v>
      </c>
      <c r="I42" s="130">
        <v>0</v>
      </c>
      <c r="K42" s="130">
        <v>0</v>
      </c>
      <c r="O42" s="205">
        <v>-365780</v>
      </c>
    </row>
    <row r="43" spans="2:15" x14ac:dyDescent="0.2">
      <c r="B43" s="130" t="s">
        <v>416</v>
      </c>
      <c r="D43" s="130" t="s">
        <v>417</v>
      </c>
      <c r="F43" s="130">
        <v>0</v>
      </c>
      <c r="I43" s="130">
        <v>0</v>
      </c>
      <c r="K43" s="130">
        <v>1353774</v>
      </c>
      <c r="O43" s="205">
        <v>-1353774</v>
      </c>
    </row>
    <row r="44" spans="2:15" x14ac:dyDescent="0.2">
      <c r="B44" s="130" t="s">
        <v>418</v>
      </c>
      <c r="D44" s="130">
        <v>1020843926</v>
      </c>
      <c r="F44" s="130">
        <v>0</v>
      </c>
      <c r="I44" s="130">
        <v>0</v>
      </c>
      <c r="K44" s="130">
        <v>742755</v>
      </c>
      <c r="O44" s="205">
        <v>-742755</v>
      </c>
    </row>
    <row r="45" spans="2:15" x14ac:dyDescent="0.2">
      <c r="B45" s="130" t="s">
        <v>419</v>
      </c>
      <c r="D45" s="130" t="s">
        <v>420</v>
      </c>
      <c r="F45" s="130">
        <v>0</v>
      </c>
      <c r="I45" s="130">
        <v>0</v>
      </c>
      <c r="K45" s="130">
        <v>9782963</v>
      </c>
      <c r="O45" s="205">
        <v>-9782963</v>
      </c>
    </row>
    <row r="46" spans="2:15" x14ac:dyDescent="0.2">
      <c r="B46" s="130" t="s">
        <v>421</v>
      </c>
      <c r="D46" s="130" t="s">
        <v>422</v>
      </c>
      <c r="F46" s="130">
        <v>-504625151.41000003</v>
      </c>
      <c r="I46" s="130">
        <v>2840764606.1399999</v>
      </c>
      <c r="K46" s="130">
        <v>2866056826.0500002</v>
      </c>
      <c r="O46" s="205">
        <v>-529917371.31999999</v>
      </c>
    </row>
    <row r="47" spans="2:15" x14ac:dyDescent="0.2">
      <c r="B47" s="130" t="s">
        <v>423</v>
      </c>
      <c r="D47" s="130" t="s">
        <v>424</v>
      </c>
      <c r="F47" s="130">
        <v>0</v>
      </c>
      <c r="I47" s="130">
        <v>0</v>
      </c>
      <c r="K47" s="130">
        <v>2360000</v>
      </c>
      <c r="O47" s="205">
        <v>-2360000</v>
      </c>
    </row>
    <row r="48" spans="2:15" x14ac:dyDescent="0.2">
      <c r="B48" s="130" t="s">
        <v>425</v>
      </c>
      <c r="D48" s="130" t="s">
        <v>426</v>
      </c>
      <c r="F48" s="130">
        <v>0</v>
      </c>
      <c r="I48" s="130">
        <v>0</v>
      </c>
      <c r="K48" s="130">
        <v>25500000</v>
      </c>
      <c r="O48" s="205">
        <v>-25500000</v>
      </c>
    </row>
    <row r="49" spans="2:15" x14ac:dyDescent="0.2">
      <c r="B49" s="130" t="s">
        <v>427</v>
      </c>
      <c r="D49" s="130" t="s">
        <v>428</v>
      </c>
      <c r="F49" s="130">
        <v>-251697553</v>
      </c>
      <c r="I49" s="130">
        <v>0</v>
      </c>
      <c r="K49" s="130">
        <v>126341275</v>
      </c>
      <c r="O49" s="205">
        <v>-378038828</v>
      </c>
    </row>
    <row r="50" spans="2:15" x14ac:dyDescent="0.2">
      <c r="B50" s="130" t="s">
        <v>429</v>
      </c>
      <c r="D50" s="130">
        <v>1007005713</v>
      </c>
      <c r="F50" s="130">
        <v>-5186735.88</v>
      </c>
      <c r="I50" s="130">
        <v>0</v>
      </c>
      <c r="K50" s="130">
        <v>0</v>
      </c>
      <c r="O50" s="205">
        <v>-5186735.88</v>
      </c>
    </row>
    <row r="51" spans="2:15" x14ac:dyDescent="0.2">
      <c r="B51" s="130" t="s">
        <v>430</v>
      </c>
      <c r="D51" s="130">
        <v>33339611</v>
      </c>
      <c r="F51" s="130">
        <v>200000</v>
      </c>
      <c r="I51" s="130">
        <v>0</v>
      </c>
      <c r="K51" s="130">
        <v>0</v>
      </c>
      <c r="O51" s="205">
        <v>200000</v>
      </c>
    </row>
    <row r="52" spans="2:15" x14ac:dyDescent="0.2">
      <c r="B52" s="130" t="s">
        <v>431</v>
      </c>
      <c r="D52" s="130">
        <v>51909368</v>
      </c>
      <c r="F52" s="130">
        <v>0</v>
      </c>
      <c r="I52" s="130">
        <v>800000</v>
      </c>
      <c r="K52" s="130">
        <v>0</v>
      </c>
      <c r="O52" s="205">
        <v>800000</v>
      </c>
    </row>
    <row r="53" spans="2:15" x14ac:dyDescent="0.2">
      <c r="B53" s="130" t="s">
        <v>432</v>
      </c>
      <c r="D53" s="130">
        <v>52799524</v>
      </c>
      <c r="F53" s="130">
        <v>-22213790</v>
      </c>
      <c r="I53" s="130">
        <v>0</v>
      </c>
      <c r="K53" s="130">
        <v>15070614</v>
      </c>
      <c r="O53" s="205">
        <v>-37284404</v>
      </c>
    </row>
    <row r="54" spans="2:15" x14ac:dyDescent="0.2">
      <c r="B54" s="130" t="s">
        <v>433</v>
      </c>
      <c r="D54" s="130">
        <v>1016106465</v>
      </c>
      <c r="F54" s="130">
        <v>-2286804</v>
      </c>
      <c r="I54" s="130">
        <v>0</v>
      </c>
      <c r="K54" s="130">
        <v>3299177</v>
      </c>
      <c r="O54" s="205">
        <v>-5585981</v>
      </c>
    </row>
    <row r="55" spans="2:15" x14ac:dyDescent="0.2">
      <c r="B55" s="130" t="s">
        <v>434</v>
      </c>
      <c r="D55" s="130">
        <v>1015403928</v>
      </c>
      <c r="F55" s="130">
        <v>0</v>
      </c>
      <c r="I55" s="130">
        <v>0</v>
      </c>
      <c r="K55" s="130">
        <v>10153065</v>
      </c>
      <c r="O55" s="205">
        <v>-10153065</v>
      </c>
    </row>
    <row r="56" spans="2:15" x14ac:dyDescent="0.2">
      <c r="B56" s="130" t="s">
        <v>435</v>
      </c>
      <c r="D56" s="130" t="s">
        <v>436</v>
      </c>
      <c r="F56" s="130">
        <v>-1098800</v>
      </c>
      <c r="I56" s="130">
        <v>0</v>
      </c>
      <c r="K56" s="130">
        <v>595000</v>
      </c>
      <c r="O56" s="205">
        <v>-1693800</v>
      </c>
    </row>
    <row r="57" spans="2:15" x14ac:dyDescent="0.2">
      <c r="B57" s="130" t="s">
        <v>437</v>
      </c>
      <c r="D57" s="130" t="s">
        <v>438</v>
      </c>
      <c r="F57" s="130">
        <v>0</v>
      </c>
      <c r="I57" s="130">
        <v>0</v>
      </c>
      <c r="K57" s="130">
        <v>66790117</v>
      </c>
      <c r="O57" s="205">
        <v>-66790117</v>
      </c>
    </row>
    <row r="58" spans="2:15" x14ac:dyDescent="0.2">
      <c r="B58" s="130" t="s">
        <v>439</v>
      </c>
      <c r="D58" s="130" t="s">
        <v>440</v>
      </c>
      <c r="F58" s="130">
        <v>1230000</v>
      </c>
      <c r="I58" s="130">
        <v>0</v>
      </c>
      <c r="K58" s="130">
        <v>0</v>
      </c>
      <c r="O58" s="205">
        <v>1230000</v>
      </c>
    </row>
    <row r="59" spans="2:15" x14ac:dyDescent="0.2">
      <c r="B59" s="130" t="s">
        <v>441</v>
      </c>
      <c r="D59" s="130">
        <v>364553</v>
      </c>
      <c r="F59" s="130">
        <v>600000</v>
      </c>
      <c r="I59" s="130">
        <v>0</v>
      </c>
      <c r="K59" s="130">
        <v>0</v>
      </c>
      <c r="O59" s="205">
        <v>600000</v>
      </c>
    </row>
    <row r="60" spans="2:15" x14ac:dyDescent="0.2">
      <c r="B60" s="130" t="s">
        <v>442</v>
      </c>
      <c r="D60" s="130" t="s">
        <v>443</v>
      </c>
      <c r="F60" s="130">
        <v>-61765567</v>
      </c>
      <c r="I60" s="130">
        <v>0</v>
      </c>
      <c r="K60" s="130">
        <v>96705892</v>
      </c>
      <c r="O60" s="205">
        <v>-158471459</v>
      </c>
    </row>
    <row r="61" spans="2:15" x14ac:dyDescent="0.2">
      <c r="B61" s="130" t="s">
        <v>444</v>
      </c>
      <c r="D61" s="130" t="s">
        <v>445</v>
      </c>
      <c r="F61" s="130">
        <v>700000</v>
      </c>
      <c r="I61" s="130">
        <v>670000</v>
      </c>
      <c r="K61" s="130">
        <v>0</v>
      </c>
      <c r="O61" s="205">
        <v>1370000</v>
      </c>
    </row>
    <row r="62" spans="2:15" x14ac:dyDescent="0.2">
      <c r="B62" s="130" t="s">
        <v>446</v>
      </c>
      <c r="D62" s="130" t="s">
        <v>447</v>
      </c>
      <c r="F62" s="130">
        <v>0</v>
      </c>
      <c r="I62" s="130">
        <v>0</v>
      </c>
      <c r="K62" s="130">
        <v>23130787</v>
      </c>
      <c r="O62" s="205">
        <v>-23130787</v>
      </c>
    </row>
    <row r="63" spans="2:15" x14ac:dyDescent="0.2">
      <c r="B63" s="130" t="s">
        <v>448</v>
      </c>
      <c r="D63" s="130">
        <v>51913231</v>
      </c>
      <c r="F63" s="130">
        <v>-12727681.33</v>
      </c>
      <c r="I63" s="130">
        <v>0</v>
      </c>
      <c r="K63" s="130">
        <v>258924</v>
      </c>
      <c r="O63" s="205">
        <v>-12986605.33</v>
      </c>
    </row>
    <row r="64" spans="2:15" x14ac:dyDescent="0.2">
      <c r="B64" s="130" t="s">
        <v>449</v>
      </c>
      <c r="D64" s="130" t="s">
        <v>450</v>
      </c>
      <c r="F64" s="130">
        <v>0</v>
      </c>
      <c r="I64" s="130">
        <v>0</v>
      </c>
      <c r="K64" s="130">
        <v>39555554</v>
      </c>
      <c r="O64" s="205">
        <v>-39555554</v>
      </c>
    </row>
    <row r="65" spans="2:15" x14ac:dyDescent="0.2">
      <c r="B65" s="130" t="s">
        <v>451</v>
      </c>
      <c r="D65" s="130">
        <v>1014413923</v>
      </c>
      <c r="F65" s="130">
        <v>-14855100</v>
      </c>
      <c r="I65" s="130">
        <v>0</v>
      </c>
      <c r="K65" s="130">
        <v>5073077</v>
      </c>
      <c r="O65" s="205">
        <v>-19928177</v>
      </c>
    </row>
    <row r="66" spans="2:15" x14ac:dyDescent="0.2">
      <c r="B66" s="130" t="s">
        <v>452</v>
      </c>
      <c r="D66" s="130" t="s">
        <v>453</v>
      </c>
      <c r="F66" s="130">
        <v>-258000</v>
      </c>
      <c r="I66" s="130">
        <v>0</v>
      </c>
      <c r="K66" s="130">
        <v>0</v>
      </c>
      <c r="O66" s="205">
        <v>-258000</v>
      </c>
    </row>
    <row r="67" spans="2:15" x14ac:dyDescent="0.2">
      <c r="B67" s="130" t="s">
        <v>454</v>
      </c>
      <c r="D67" s="130">
        <v>1122118143</v>
      </c>
      <c r="F67" s="130">
        <v>1900000</v>
      </c>
      <c r="I67" s="130">
        <v>0</v>
      </c>
      <c r="K67" s="130">
        <v>0</v>
      </c>
      <c r="O67" s="205">
        <v>1900000</v>
      </c>
    </row>
    <row r="68" spans="2:15" x14ac:dyDescent="0.2">
      <c r="B68" s="130" t="s">
        <v>455</v>
      </c>
      <c r="D68" s="130">
        <v>7965045</v>
      </c>
      <c r="F68" s="130">
        <v>1130000</v>
      </c>
      <c r="I68" s="130">
        <v>0</v>
      </c>
      <c r="K68" s="130">
        <v>0</v>
      </c>
      <c r="O68" s="205">
        <v>1130000</v>
      </c>
    </row>
    <row r="69" spans="2:15" x14ac:dyDescent="0.2">
      <c r="B69" s="130" t="s">
        <v>97</v>
      </c>
      <c r="D69" s="130" t="s">
        <v>96</v>
      </c>
      <c r="F69" s="130">
        <v>-37924080</v>
      </c>
      <c r="I69" s="130">
        <v>0</v>
      </c>
      <c r="K69" s="130">
        <v>50709631</v>
      </c>
      <c r="O69" s="205">
        <v>-88633711</v>
      </c>
    </row>
    <row r="70" spans="2:15" x14ac:dyDescent="0.2">
      <c r="B70" s="130" t="s">
        <v>456</v>
      </c>
      <c r="D70" s="130">
        <v>79758993</v>
      </c>
      <c r="F70" s="130">
        <v>0</v>
      </c>
      <c r="I70" s="130">
        <v>600000</v>
      </c>
      <c r="K70" s="130">
        <v>0</v>
      </c>
      <c r="O70" s="205">
        <v>600000</v>
      </c>
    </row>
    <row r="71" spans="2:15" x14ac:dyDescent="0.2">
      <c r="B71" s="130" t="s">
        <v>457</v>
      </c>
      <c r="D71" s="130">
        <v>51999468</v>
      </c>
      <c r="F71" s="130">
        <v>-22181629</v>
      </c>
      <c r="I71" s="130">
        <v>0</v>
      </c>
      <c r="K71" s="130">
        <v>16377725</v>
      </c>
      <c r="O71" s="205">
        <v>-38559354</v>
      </c>
    </row>
    <row r="72" spans="2:15" x14ac:dyDescent="0.2">
      <c r="B72" s="130" t="s">
        <v>458</v>
      </c>
      <c r="D72" s="130" t="s">
        <v>459</v>
      </c>
      <c r="F72" s="130">
        <v>-2484900</v>
      </c>
      <c r="I72" s="130">
        <v>0</v>
      </c>
      <c r="K72" s="130">
        <v>4463900</v>
      </c>
      <c r="O72" s="205">
        <v>-6948800</v>
      </c>
    </row>
    <row r="73" spans="2:15" x14ac:dyDescent="0.2">
      <c r="B73" s="130" t="s">
        <v>99</v>
      </c>
      <c r="D73" s="130" t="s">
        <v>98</v>
      </c>
      <c r="F73" s="130">
        <v>-117219555</v>
      </c>
      <c r="I73" s="130">
        <v>0</v>
      </c>
      <c r="K73" s="130">
        <v>350184</v>
      </c>
      <c r="O73" s="205">
        <v>-117569739</v>
      </c>
    </row>
    <row r="74" spans="2:15" x14ac:dyDescent="0.2">
      <c r="B74" s="130" t="s">
        <v>460</v>
      </c>
      <c r="D74" s="130">
        <v>1023872258</v>
      </c>
      <c r="F74" s="130">
        <v>-3883654.55</v>
      </c>
      <c r="I74" s="130">
        <v>0</v>
      </c>
      <c r="K74" s="130">
        <v>0</v>
      </c>
      <c r="O74" s="205">
        <v>-3883654.55</v>
      </c>
    </row>
    <row r="75" spans="2:15" x14ac:dyDescent="0.2">
      <c r="B75" s="130" t="s">
        <v>461</v>
      </c>
      <c r="D75" s="130">
        <v>1000213395</v>
      </c>
      <c r="F75" s="130">
        <v>0</v>
      </c>
      <c r="I75" s="130">
        <v>0</v>
      </c>
      <c r="K75" s="130">
        <v>12750461</v>
      </c>
      <c r="O75" s="205">
        <v>-12750461</v>
      </c>
    </row>
    <row r="76" spans="2:15" x14ac:dyDescent="0.2">
      <c r="B76" s="130" t="s">
        <v>462</v>
      </c>
      <c r="D76" s="130">
        <v>1031803919</v>
      </c>
      <c r="F76" s="130">
        <v>0</v>
      </c>
      <c r="I76" s="130">
        <v>0</v>
      </c>
      <c r="K76" s="130">
        <v>4736136</v>
      </c>
      <c r="O76" s="205">
        <v>-4736136</v>
      </c>
    </row>
    <row r="77" spans="2:15" x14ac:dyDescent="0.2">
      <c r="B77" s="130" t="s">
        <v>463</v>
      </c>
      <c r="D77" s="130" t="s">
        <v>464</v>
      </c>
      <c r="F77" s="130">
        <v>0</v>
      </c>
      <c r="I77" s="130">
        <v>0</v>
      </c>
      <c r="K77" s="130">
        <v>309000</v>
      </c>
      <c r="O77" s="205">
        <v>-309000</v>
      </c>
    </row>
    <row r="78" spans="2:15" x14ac:dyDescent="0.2">
      <c r="B78" s="130" t="s">
        <v>465</v>
      </c>
      <c r="D78" s="130">
        <v>79897518</v>
      </c>
      <c r="F78" s="130">
        <v>-4800000</v>
      </c>
      <c r="I78" s="130">
        <v>0</v>
      </c>
      <c r="K78" s="130">
        <v>6300000</v>
      </c>
      <c r="O78" s="205">
        <v>-11100000</v>
      </c>
    </row>
    <row r="79" spans="2:15" x14ac:dyDescent="0.2">
      <c r="B79" s="130" t="s">
        <v>100</v>
      </c>
      <c r="D79" s="130">
        <v>1126965286</v>
      </c>
      <c r="F79" s="130">
        <v>-33000825</v>
      </c>
      <c r="I79" s="130">
        <v>0</v>
      </c>
      <c r="K79" s="130">
        <v>94779436</v>
      </c>
      <c r="O79" s="205">
        <v>-127780261</v>
      </c>
    </row>
    <row r="80" spans="2:15" x14ac:dyDescent="0.2">
      <c r="B80" s="130" t="s">
        <v>466</v>
      </c>
      <c r="D80" s="130">
        <v>123803112</v>
      </c>
      <c r="F80" s="130">
        <v>500000</v>
      </c>
      <c r="I80" s="130">
        <v>0</v>
      </c>
      <c r="K80" s="130">
        <v>0</v>
      </c>
      <c r="O80" s="205">
        <v>500000</v>
      </c>
    </row>
    <row r="81" spans="2:15" x14ac:dyDescent="0.2">
      <c r="B81" s="130" t="s">
        <v>467</v>
      </c>
      <c r="D81" s="130">
        <v>80902368</v>
      </c>
      <c r="F81" s="130">
        <v>0</v>
      </c>
      <c r="I81" s="130">
        <v>0</v>
      </c>
      <c r="K81" s="130">
        <v>18859539</v>
      </c>
      <c r="O81" s="205">
        <v>-18859539</v>
      </c>
    </row>
    <row r="82" spans="2:15" x14ac:dyDescent="0.2">
      <c r="B82" s="130" t="s">
        <v>468</v>
      </c>
      <c r="D82" s="130">
        <v>1003627330</v>
      </c>
      <c r="F82" s="130">
        <v>0</v>
      </c>
      <c r="I82" s="130">
        <v>900000</v>
      </c>
      <c r="K82" s="130">
        <v>0</v>
      </c>
      <c r="O82" s="205">
        <v>900000</v>
      </c>
    </row>
    <row r="83" spans="2:15" x14ac:dyDescent="0.2">
      <c r="B83" s="130" t="s">
        <v>469</v>
      </c>
      <c r="D83" s="130">
        <v>1016093068</v>
      </c>
      <c r="F83" s="130">
        <v>-700000</v>
      </c>
      <c r="I83" s="130">
        <v>0</v>
      </c>
      <c r="K83" s="130">
        <v>0</v>
      </c>
      <c r="O83" s="205">
        <v>-700000</v>
      </c>
    </row>
    <row r="84" spans="2:15" x14ac:dyDescent="0.2">
      <c r="B84" s="130" t="s">
        <v>101</v>
      </c>
      <c r="D84" s="130">
        <v>1143839179</v>
      </c>
      <c r="F84" s="130">
        <v>-4877920</v>
      </c>
      <c r="I84" s="130">
        <v>0</v>
      </c>
      <c r="K84" s="130">
        <v>16278220</v>
      </c>
      <c r="O84" s="205">
        <v>-21156140</v>
      </c>
    </row>
    <row r="85" spans="2:15" x14ac:dyDescent="0.2">
      <c r="B85" s="130" t="s">
        <v>470</v>
      </c>
      <c r="D85" s="130">
        <v>900155107</v>
      </c>
      <c r="F85" s="130">
        <v>0</v>
      </c>
      <c r="I85" s="130">
        <v>0</v>
      </c>
      <c r="K85" s="130">
        <v>29990</v>
      </c>
      <c r="O85" s="205">
        <v>-29990</v>
      </c>
    </row>
    <row r="86" spans="2:15" x14ac:dyDescent="0.2">
      <c r="B86" s="130" t="s">
        <v>471</v>
      </c>
      <c r="D86" s="130" t="s">
        <v>472</v>
      </c>
      <c r="F86" s="130">
        <v>-3504403</v>
      </c>
      <c r="I86" s="130">
        <v>0</v>
      </c>
      <c r="K86" s="130">
        <v>3112698</v>
      </c>
      <c r="O86" s="205">
        <v>-6617101</v>
      </c>
    </row>
    <row r="87" spans="2:15" x14ac:dyDescent="0.2">
      <c r="B87" s="130" t="s">
        <v>473</v>
      </c>
      <c r="D87" s="130" t="s">
        <v>474</v>
      </c>
      <c r="F87" s="130">
        <v>-49793500</v>
      </c>
      <c r="I87" s="130">
        <v>0</v>
      </c>
      <c r="K87" s="130">
        <v>59787275</v>
      </c>
      <c r="O87" s="205">
        <v>-109580775</v>
      </c>
    </row>
    <row r="88" spans="2:15" x14ac:dyDescent="0.2">
      <c r="B88" s="130" t="s">
        <v>475</v>
      </c>
      <c r="D88" s="130" t="s">
        <v>476</v>
      </c>
      <c r="F88" s="130">
        <v>8831746</v>
      </c>
      <c r="I88" s="130">
        <v>0</v>
      </c>
      <c r="K88" s="130">
        <v>0</v>
      </c>
      <c r="O88" s="205">
        <v>8831746</v>
      </c>
    </row>
    <row r="89" spans="2:15" x14ac:dyDescent="0.2">
      <c r="B89" s="130" t="s">
        <v>477</v>
      </c>
      <c r="D89" s="130">
        <v>1022968485</v>
      </c>
      <c r="F89" s="130">
        <v>-3791339.5</v>
      </c>
      <c r="I89" s="130">
        <v>0</v>
      </c>
      <c r="K89" s="130">
        <v>1451452</v>
      </c>
      <c r="O89" s="205">
        <v>-5242791.5</v>
      </c>
    </row>
    <row r="90" spans="2:15" x14ac:dyDescent="0.2">
      <c r="B90" s="130" t="s">
        <v>102</v>
      </c>
      <c r="D90" s="130">
        <v>1010248216</v>
      </c>
      <c r="F90" s="130">
        <v>-9123012</v>
      </c>
      <c r="I90" s="130">
        <v>0</v>
      </c>
      <c r="K90" s="130">
        <v>39469324</v>
      </c>
      <c r="O90" s="205">
        <v>-48592336</v>
      </c>
    </row>
    <row r="91" spans="2:15" x14ac:dyDescent="0.2">
      <c r="B91" s="130" t="s">
        <v>103</v>
      </c>
      <c r="D91" s="130">
        <v>51720934</v>
      </c>
      <c r="F91" s="130">
        <v>-12054418</v>
      </c>
      <c r="I91" s="130">
        <v>0</v>
      </c>
      <c r="K91" s="130">
        <v>21152926</v>
      </c>
      <c r="O91" s="205">
        <v>-33207344</v>
      </c>
    </row>
    <row r="92" spans="2:15" x14ac:dyDescent="0.2">
      <c r="B92" s="130" t="s">
        <v>478</v>
      </c>
      <c r="D92" s="130" t="s">
        <v>479</v>
      </c>
      <c r="F92" s="130">
        <v>-1158698</v>
      </c>
      <c r="I92" s="130">
        <v>0</v>
      </c>
      <c r="K92" s="130">
        <v>0</v>
      </c>
      <c r="O92" s="205">
        <v>-1158698</v>
      </c>
    </row>
    <row r="93" spans="2:15" x14ac:dyDescent="0.2">
      <c r="B93" s="130" t="s">
        <v>480</v>
      </c>
      <c r="D93" s="130">
        <v>1018500831</v>
      </c>
      <c r="F93" s="130">
        <v>0</v>
      </c>
      <c r="I93" s="130">
        <v>1130000</v>
      </c>
      <c r="K93" s="130">
        <v>0</v>
      </c>
      <c r="O93" s="205">
        <v>1130000</v>
      </c>
    </row>
    <row r="94" spans="2:15" x14ac:dyDescent="0.2">
      <c r="B94" s="130" t="s">
        <v>481</v>
      </c>
      <c r="D94" s="130" t="s">
        <v>482</v>
      </c>
      <c r="F94" s="130">
        <v>-1148000</v>
      </c>
      <c r="I94" s="130">
        <v>0</v>
      </c>
      <c r="K94" s="130">
        <v>2130000</v>
      </c>
      <c r="O94" s="205">
        <v>-3278000</v>
      </c>
    </row>
    <row r="95" spans="2:15" x14ac:dyDescent="0.2">
      <c r="B95" s="130" t="s">
        <v>483</v>
      </c>
      <c r="D95" s="130" t="s">
        <v>484</v>
      </c>
      <c r="F95" s="130">
        <v>-820000</v>
      </c>
      <c r="I95" s="130">
        <v>0</v>
      </c>
      <c r="K95" s="130">
        <v>0</v>
      </c>
      <c r="O95" s="205">
        <v>-820000</v>
      </c>
    </row>
    <row r="96" spans="2:15" x14ac:dyDescent="0.2">
      <c r="B96" s="130" t="s">
        <v>485</v>
      </c>
      <c r="D96" s="130">
        <v>1019022306</v>
      </c>
      <c r="F96" s="130">
        <v>-15017657.5</v>
      </c>
      <c r="I96" s="130">
        <v>0</v>
      </c>
      <c r="K96" s="130">
        <v>11381678</v>
      </c>
      <c r="O96" s="205">
        <v>-26399335.5</v>
      </c>
    </row>
    <row r="97" spans="2:15" x14ac:dyDescent="0.2">
      <c r="B97" s="130" t="s">
        <v>486</v>
      </c>
      <c r="D97" s="130">
        <v>1032380786</v>
      </c>
      <c r="F97" s="130">
        <v>1900000</v>
      </c>
      <c r="I97" s="130">
        <v>0</v>
      </c>
      <c r="K97" s="130">
        <v>0</v>
      </c>
      <c r="O97" s="205">
        <v>1900000</v>
      </c>
    </row>
    <row r="98" spans="2:15" x14ac:dyDescent="0.2">
      <c r="B98" s="130" t="s">
        <v>487</v>
      </c>
      <c r="D98" s="130">
        <v>1001331808</v>
      </c>
      <c r="F98" s="130">
        <v>0</v>
      </c>
      <c r="I98" s="130">
        <v>0</v>
      </c>
      <c r="K98" s="130">
        <v>3243364</v>
      </c>
      <c r="O98" s="205">
        <v>-3243364</v>
      </c>
    </row>
    <row r="99" spans="2:15" x14ac:dyDescent="0.2">
      <c r="B99" s="130" t="s">
        <v>488</v>
      </c>
      <c r="D99" s="130" t="s">
        <v>489</v>
      </c>
      <c r="F99" s="130">
        <v>-14469910</v>
      </c>
      <c r="I99" s="130">
        <v>0</v>
      </c>
      <c r="K99" s="130">
        <v>2332260</v>
      </c>
      <c r="O99" s="205">
        <v>-16802170</v>
      </c>
    </row>
    <row r="100" spans="2:15" x14ac:dyDescent="0.2">
      <c r="B100" s="130" t="s">
        <v>490</v>
      </c>
      <c r="D100" s="130" t="s">
        <v>491</v>
      </c>
      <c r="F100" s="130">
        <v>0</v>
      </c>
      <c r="I100" s="130">
        <v>0</v>
      </c>
      <c r="K100" s="130">
        <v>283000</v>
      </c>
      <c r="O100" s="205">
        <v>-283000</v>
      </c>
    </row>
    <row r="101" spans="2:15" x14ac:dyDescent="0.2">
      <c r="B101" s="130" t="s">
        <v>492</v>
      </c>
      <c r="D101" s="130">
        <v>1073708786</v>
      </c>
      <c r="F101" s="130">
        <v>-10573203</v>
      </c>
      <c r="I101" s="130">
        <v>0</v>
      </c>
      <c r="K101" s="130">
        <v>9903400</v>
      </c>
      <c r="O101" s="205">
        <v>-20476603</v>
      </c>
    </row>
    <row r="102" spans="2:15" x14ac:dyDescent="0.2">
      <c r="B102" s="130" t="s">
        <v>493</v>
      </c>
      <c r="D102" s="130" t="s">
        <v>494</v>
      </c>
      <c r="F102" s="130">
        <v>-53285118</v>
      </c>
      <c r="I102" s="130">
        <v>0</v>
      </c>
      <c r="K102" s="130">
        <v>25543603</v>
      </c>
      <c r="O102" s="205">
        <v>-78828721</v>
      </c>
    </row>
    <row r="103" spans="2:15" x14ac:dyDescent="0.2">
      <c r="B103" s="130" t="s">
        <v>495</v>
      </c>
      <c r="D103" s="130" t="s">
        <v>496</v>
      </c>
      <c r="F103" s="130">
        <v>10749885</v>
      </c>
      <c r="I103" s="130">
        <v>46323204</v>
      </c>
      <c r="K103" s="130">
        <v>0</v>
      </c>
      <c r="O103" s="205">
        <v>57073089</v>
      </c>
    </row>
    <row r="104" spans="2:15" x14ac:dyDescent="0.2">
      <c r="B104" s="130" t="s">
        <v>497</v>
      </c>
      <c r="D104" s="130" t="s">
        <v>498</v>
      </c>
      <c r="F104" s="130">
        <v>-1451120</v>
      </c>
      <c r="I104" s="130">
        <v>0</v>
      </c>
      <c r="K104" s="130">
        <v>1875250</v>
      </c>
      <c r="O104" s="205">
        <v>-3326370</v>
      </c>
    </row>
    <row r="105" spans="2:15" x14ac:dyDescent="0.2">
      <c r="B105" s="130" t="s">
        <v>499</v>
      </c>
      <c r="D105" s="130" t="s">
        <v>500</v>
      </c>
      <c r="F105" s="130">
        <v>-14206783.789999999</v>
      </c>
      <c r="I105" s="130">
        <v>0</v>
      </c>
      <c r="K105" s="130">
        <v>22862933.57</v>
      </c>
      <c r="O105" s="205">
        <v>-37069717.359999999</v>
      </c>
    </row>
    <row r="106" spans="2:15" x14ac:dyDescent="0.2">
      <c r="B106" s="130" t="s">
        <v>501</v>
      </c>
      <c r="D106" s="130" t="s">
        <v>502</v>
      </c>
      <c r="F106" s="130">
        <v>0</v>
      </c>
      <c r="I106" s="130">
        <v>0</v>
      </c>
      <c r="K106" s="130">
        <v>1961570</v>
      </c>
      <c r="O106" s="205">
        <v>-1961570</v>
      </c>
    </row>
    <row r="107" spans="2:15" x14ac:dyDescent="0.2">
      <c r="B107" s="130" t="s">
        <v>503</v>
      </c>
      <c r="D107" s="130" t="s">
        <v>504</v>
      </c>
      <c r="F107" s="130">
        <v>0</v>
      </c>
      <c r="I107" s="130">
        <v>0</v>
      </c>
      <c r="K107" s="130">
        <v>326850</v>
      </c>
      <c r="O107" s="205">
        <v>-326850</v>
      </c>
    </row>
    <row r="108" spans="2:15" x14ac:dyDescent="0.2">
      <c r="B108" s="130" t="s">
        <v>505</v>
      </c>
      <c r="D108" s="130" t="s">
        <v>506</v>
      </c>
      <c r="F108" s="130">
        <v>-88197365</v>
      </c>
      <c r="I108" s="130">
        <v>0</v>
      </c>
      <c r="K108" s="130">
        <v>19278193</v>
      </c>
      <c r="O108" s="205">
        <v>-107475558</v>
      </c>
    </row>
    <row r="109" spans="2:15" x14ac:dyDescent="0.2">
      <c r="B109" s="130" t="s">
        <v>507</v>
      </c>
      <c r="D109" s="130" t="s">
        <v>508</v>
      </c>
      <c r="F109" s="130">
        <v>0</v>
      </c>
      <c r="I109" s="130">
        <v>0</v>
      </c>
      <c r="K109" s="130">
        <v>200000</v>
      </c>
      <c r="O109" s="205">
        <v>-200000</v>
      </c>
    </row>
    <row r="110" spans="2:15" x14ac:dyDescent="0.2">
      <c r="B110" s="130" t="s">
        <v>509</v>
      </c>
      <c r="D110" s="130" t="s">
        <v>510</v>
      </c>
      <c r="F110" s="130">
        <v>-357000</v>
      </c>
      <c r="I110" s="130">
        <v>0</v>
      </c>
      <c r="K110" s="130">
        <v>2170100</v>
      </c>
      <c r="O110" s="205">
        <v>-2527100</v>
      </c>
    </row>
    <row r="111" spans="2:15" x14ac:dyDescent="0.2">
      <c r="B111" s="130" t="s">
        <v>511</v>
      </c>
      <c r="D111" s="130">
        <v>1001272761</v>
      </c>
      <c r="F111" s="130">
        <v>-19424849.760000002</v>
      </c>
      <c r="I111" s="130">
        <v>0</v>
      </c>
      <c r="K111" s="130">
        <v>15070186</v>
      </c>
      <c r="O111" s="205">
        <v>-34495035.759999998</v>
      </c>
    </row>
    <row r="112" spans="2:15" x14ac:dyDescent="0.2">
      <c r="B112" s="130" t="s">
        <v>512</v>
      </c>
      <c r="D112" s="130" t="s">
        <v>513</v>
      </c>
      <c r="F112" s="130">
        <v>-1449360</v>
      </c>
      <c r="I112" s="130">
        <v>0</v>
      </c>
      <c r="K112" s="130">
        <v>2173000</v>
      </c>
      <c r="O112" s="205">
        <v>-3622360</v>
      </c>
    </row>
    <row r="113" spans="2:15" x14ac:dyDescent="0.2">
      <c r="B113" s="130" t="s">
        <v>514</v>
      </c>
      <c r="D113" s="130" t="s">
        <v>515</v>
      </c>
      <c r="F113" s="130">
        <v>0</v>
      </c>
      <c r="I113" s="130">
        <v>0</v>
      </c>
      <c r="K113" s="130">
        <v>1431041</v>
      </c>
      <c r="O113" s="205">
        <v>-1431041</v>
      </c>
    </row>
    <row r="114" spans="2:15" x14ac:dyDescent="0.2">
      <c r="B114" s="130" t="s">
        <v>516</v>
      </c>
      <c r="D114" s="130">
        <v>1072663481</v>
      </c>
      <c r="F114" s="130">
        <v>0</v>
      </c>
      <c r="I114" s="130">
        <v>0</v>
      </c>
      <c r="K114" s="130">
        <v>8138732</v>
      </c>
      <c r="O114" s="205">
        <v>-8138732</v>
      </c>
    </row>
    <row r="115" spans="2:15" x14ac:dyDescent="0.2">
      <c r="B115" s="130" t="s">
        <v>517</v>
      </c>
      <c r="D115" s="130">
        <v>1002457670</v>
      </c>
      <c r="F115" s="130">
        <v>0</v>
      </c>
      <c r="I115" s="130">
        <v>0</v>
      </c>
      <c r="K115" s="130">
        <v>13442116</v>
      </c>
      <c r="O115" s="205">
        <v>-13442116</v>
      </c>
    </row>
    <row r="116" spans="2:15" x14ac:dyDescent="0.2">
      <c r="B116" s="130" t="s">
        <v>518</v>
      </c>
      <c r="D116" s="130" t="s">
        <v>519</v>
      </c>
      <c r="F116" s="130">
        <v>0</v>
      </c>
      <c r="I116" s="130">
        <v>0</v>
      </c>
      <c r="K116" s="130">
        <v>4821300</v>
      </c>
      <c r="O116" s="205">
        <v>-4821300</v>
      </c>
    </row>
    <row r="117" spans="2:15" x14ac:dyDescent="0.2">
      <c r="B117" s="130" t="s">
        <v>520</v>
      </c>
      <c r="D117" s="130" t="s">
        <v>521</v>
      </c>
      <c r="F117" s="130">
        <v>0</v>
      </c>
      <c r="I117" s="130">
        <v>0</v>
      </c>
      <c r="K117" s="130">
        <v>4227090</v>
      </c>
      <c r="O117" s="205">
        <v>-4227090</v>
      </c>
    </row>
    <row r="118" spans="2:15" x14ac:dyDescent="0.2">
      <c r="B118" s="130" t="s">
        <v>522</v>
      </c>
      <c r="D118" s="130">
        <v>1013591074</v>
      </c>
      <c r="F118" s="130">
        <v>0</v>
      </c>
      <c r="I118" s="130">
        <v>500000</v>
      </c>
      <c r="K118" s="130">
        <v>0</v>
      </c>
      <c r="O118" s="205">
        <v>500000</v>
      </c>
    </row>
    <row r="119" spans="2:15" x14ac:dyDescent="0.2">
      <c r="B119" s="130" t="s">
        <v>523</v>
      </c>
      <c r="D119" s="130">
        <v>1022441999</v>
      </c>
      <c r="F119" s="130">
        <v>-2572461</v>
      </c>
      <c r="I119" s="130">
        <v>0</v>
      </c>
      <c r="K119" s="130">
        <v>0</v>
      </c>
      <c r="O119" s="205">
        <v>-2572461</v>
      </c>
    </row>
    <row r="120" spans="2:15" x14ac:dyDescent="0.2">
      <c r="B120" s="130" t="s">
        <v>524</v>
      </c>
      <c r="D120" s="130">
        <v>1075213559</v>
      </c>
      <c r="F120" s="130">
        <v>0</v>
      </c>
      <c r="I120" s="130">
        <v>1900000</v>
      </c>
      <c r="K120" s="130">
        <v>0</v>
      </c>
      <c r="O120" s="205">
        <v>1900000</v>
      </c>
    </row>
    <row r="121" spans="2:15" x14ac:dyDescent="0.2">
      <c r="B121" s="130" t="s">
        <v>525</v>
      </c>
      <c r="D121" s="130" t="s">
        <v>526</v>
      </c>
      <c r="F121" s="130">
        <v>-1590900</v>
      </c>
      <c r="I121" s="130">
        <v>0</v>
      </c>
      <c r="K121" s="130">
        <v>11258989</v>
      </c>
      <c r="O121" s="205">
        <v>-12849889</v>
      </c>
    </row>
    <row r="122" spans="2:15" x14ac:dyDescent="0.2">
      <c r="B122" s="130" t="s">
        <v>527</v>
      </c>
      <c r="D122" s="130" t="s">
        <v>528</v>
      </c>
      <c r="F122" s="130">
        <v>0</v>
      </c>
      <c r="I122" s="130">
        <v>0</v>
      </c>
      <c r="K122" s="130">
        <v>4981097</v>
      </c>
      <c r="O122" s="205">
        <v>-4981097</v>
      </c>
    </row>
    <row r="123" spans="2:15" x14ac:dyDescent="0.2">
      <c r="B123" s="130" t="s">
        <v>529</v>
      </c>
      <c r="D123" s="130">
        <v>52996596</v>
      </c>
      <c r="F123" s="130">
        <v>0</v>
      </c>
      <c r="I123" s="130">
        <v>0</v>
      </c>
      <c r="K123" s="130">
        <v>1200000</v>
      </c>
      <c r="O123" s="205">
        <v>-1200000</v>
      </c>
    </row>
    <row r="124" spans="2:15" x14ac:dyDescent="0.2">
      <c r="B124" s="130" t="s">
        <v>530</v>
      </c>
      <c r="D124" s="130">
        <v>1032449935</v>
      </c>
      <c r="F124" s="130">
        <v>0</v>
      </c>
      <c r="I124" s="130">
        <v>0</v>
      </c>
      <c r="K124" s="130">
        <v>26223978</v>
      </c>
      <c r="O124" s="205">
        <v>-26223978</v>
      </c>
    </row>
    <row r="125" spans="2:15" x14ac:dyDescent="0.2">
      <c r="B125" s="130" t="s">
        <v>105</v>
      </c>
      <c r="D125" s="130" t="s">
        <v>104</v>
      </c>
      <c r="F125" s="130">
        <v>-163195000</v>
      </c>
      <c r="I125" s="130">
        <v>0</v>
      </c>
      <c r="K125" s="130">
        <v>170090000</v>
      </c>
      <c r="O125" s="205">
        <v>-333285000</v>
      </c>
    </row>
    <row r="126" spans="2:15" x14ac:dyDescent="0.2">
      <c r="B126" s="130" t="s">
        <v>531</v>
      </c>
      <c r="D126" s="130">
        <v>80849664</v>
      </c>
      <c r="F126" s="130">
        <v>0</v>
      </c>
      <c r="I126" s="130">
        <v>0</v>
      </c>
      <c r="K126" s="130">
        <v>792272</v>
      </c>
      <c r="O126" s="205">
        <v>-792272</v>
      </c>
    </row>
    <row r="127" spans="2:15" x14ac:dyDescent="0.2">
      <c r="B127" s="130" t="s">
        <v>532</v>
      </c>
      <c r="D127" s="130">
        <v>1029141693</v>
      </c>
      <c r="F127" s="130">
        <v>0</v>
      </c>
      <c r="I127" s="130">
        <v>0</v>
      </c>
      <c r="K127" s="130">
        <v>8177500</v>
      </c>
      <c r="O127" s="205">
        <v>-8177500</v>
      </c>
    </row>
    <row r="128" spans="2:15" x14ac:dyDescent="0.2">
      <c r="B128" s="130" t="s">
        <v>533</v>
      </c>
      <c r="D128" s="130" t="s">
        <v>534</v>
      </c>
      <c r="F128" s="130">
        <v>-462000</v>
      </c>
      <c r="I128" s="130">
        <v>0</v>
      </c>
      <c r="K128" s="130">
        <v>0</v>
      </c>
      <c r="O128" s="205">
        <v>-462000</v>
      </c>
    </row>
    <row r="129" spans="2:15" x14ac:dyDescent="0.2">
      <c r="B129" s="130" t="s">
        <v>535</v>
      </c>
      <c r="D129" s="130" t="s">
        <v>536</v>
      </c>
      <c r="F129" s="130">
        <v>0</v>
      </c>
      <c r="I129" s="130">
        <v>0</v>
      </c>
      <c r="K129" s="130">
        <v>1544620</v>
      </c>
      <c r="O129" s="205">
        <v>-1544620</v>
      </c>
    </row>
    <row r="130" spans="2:15" x14ac:dyDescent="0.2">
      <c r="B130" s="130" t="s">
        <v>537</v>
      </c>
      <c r="D130" s="130">
        <v>33123702</v>
      </c>
      <c r="F130" s="130">
        <v>630000</v>
      </c>
      <c r="I130" s="130">
        <v>0</v>
      </c>
      <c r="K130" s="130">
        <v>0</v>
      </c>
      <c r="O130" s="205">
        <v>630000</v>
      </c>
    </row>
    <row r="131" spans="2:15" x14ac:dyDescent="0.2">
      <c r="B131" s="130" t="s">
        <v>107</v>
      </c>
      <c r="D131" s="130" t="s">
        <v>106</v>
      </c>
      <c r="F131" s="130">
        <v>-222880304</v>
      </c>
      <c r="I131" s="130">
        <v>0</v>
      </c>
      <c r="K131" s="130">
        <v>216886933</v>
      </c>
      <c r="O131" s="205">
        <v>-439767237</v>
      </c>
    </row>
    <row r="132" spans="2:15" x14ac:dyDescent="0.2">
      <c r="B132" s="130" t="s">
        <v>538</v>
      </c>
      <c r="D132" s="130" t="s">
        <v>539</v>
      </c>
      <c r="F132" s="130">
        <v>0</v>
      </c>
      <c r="I132" s="130">
        <v>0</v>
      </c>
      <c r="K132" s="130">
        <v>5064417</v>
      </c>
      <c r="O132" s="205">
        <v>-5064417</v>
      </c>
    </row>
    <row r="133" spans="2:15" x14ac:dyDescent="0.2">
      <c r="B133" s="130" t="s">
        <v>540</v>
      </c>
      <c r="D133" s="130">
        <v>51975473</v>
      </c>
      <c r="F133" s="130">
        <v>-229492</v>
      </c>
      <c r="I133" s="130">
        <v>0</v>
      </c>
      <c r="K133" s="130">
        <v>0</v>
      </c>
      <c r="O133" s="205">
        <v>-229492</v>
      </c>
    </row>
    <row r="134" spans="2:15" x14ac:dyDescent="0.2">
      <c r="B134" s="130" t="s">
        <v>541</v>
      </c>
      <c r="D134" s="130">
        <v>1016020802</v>
      </c>
      <c r="F134" s="130">
        <v>0</v>
      </c>
      <c r="I134" s="130">
        <v>0</v>
      </c>
      <c r="K134" s="130">
        <v>3777054</v>
      </c>
      <c r="O134" s="205">
        <v>-3777054</v>
      </c>
    </row>
    <row r="135" spans="2:15" x14ac:dyDescent="0.2">
      <c r="B135" s="130" t="s">
        <v>542</v>
      </c>
      <c r="D135" s="130" t="s">
        <v>543</v>
      </c>
      <c r="F135" s="130">
        <v>0</v>
      </c>
      <c r="I135" s="130">
        <v>0</v>
      </c>
      <c r="K135" s="130">
        <v>220000</v>
      </c>
      <c r="O135" s="205">
        <v>-220000</v>
      </c>
    </row>
    <row r="136" spans="2:15" x14ac:dyDescent="0.2">
      <c r="B136" s="130" t="s">
        <v>544</v>
      </c>
      <c r="D136" s="130" t="s">
        <v>545</v>
      </c>
      <c r="F136" s="130">
        <v>600000</v>
      </c>
      <c r="I136" s="130">
        <v>0</v>
      </c>
      <c r="K136" s="130">
        <v>0</v>
      </c>
      <c r="O136" s="205">
        <v>600000</v>
      </c>
    </row>
    <row r="137" spans="2:15" x14ac:dyDescent="0.2">
      <c r="B137" s="130" t="s">
        <v>546</v>
      </c>
      <c r="D137" s="130" t="s">
        <v>547</v>
      </c>
      <c r="F137" s="130">
        <v>-378485000</v>
      </c>
      <c r="I137" s="130">
        <v>0</v>
      </c>
      <c r="K137" s="130">
        <v>389058000</v>
      </c>
      <c r="O137" s="205">
        <v>-767543000</v>
      </c>
    </row>
    <row r="138" spans="2:15" x14ac:dyDescent="0.2">
      <c r="B138" s="130" t="s">
        <v>548</v>
      </c>
      <c r="D138" s="130">
        <v>80409391</v>
      </c>
      <c r="F138" s="130">
        <v>0</v>
      </c>
      <c r="I138" s="130">
        <v>670000</v>
      </c>
      <c r="K138" s="130">
        <v>0</v>
      </c>
      <c r="O138" s="205">
        <v>670000</v>
      </c>
    </row>
    <row r="139" spans="2:15" x14ac:dyDescent="0.2">
      <c r="B139" s="130" t="s">
        <v>549</v>
      </c>
      <c r="D139" s="130">
        <v>1023934439</v>
      </c>
      <c r="F139" s="130">
        <v>-2134349</v>
      </c>
      <c r="I139" s="130">
        <v>0</v>
      </c>
      <c r="K139" s="130">
        <v>1422238</v>
      </c>
      <c r="O139" s="205">
        <v>-3556587</v>
      </c>
    </row>
    <row r="140" spans="2:15" x14ac:dyDescent="0.2">
      <c r="B140" s="130" t="s">
        <v>550</v>
      </c>
      <c r="D140" s="130">
        <v>79981708</v>
      </c>
      <c r="F140" s="130">
        <v>-305000</v>
      </c>
      <c r="I140" s="130">
        <v>0</v>
      </c>
      <c r="K140" s="130">
        <v>0</v>
      </c>
      <c r="O140" s="205">
        <v>-305000</v>
      </c>
    </row>
    <row r="141" spans="2:15" x14ac:dyDescent="0.2">
      <c r="B141" s="130" t="s">
        <v>551</v>
      </c>
      <c r="D141" s="130">
        <v>1066726602</v>
      </c>
      <c r="F141" s="130">
        <v>-787951</v>
      </c>
      <c r="I141" s="130">
        <v>0</v>
      </c>
      <c r="K141" s="130">
        <v>2671020</v>
      </c>
      <c r="O141" s="205">
        <v>-3458971</v>
      </c>
    </row>
    <row r="142" spans="2:15" x14ac:dyDescent="0.2">
      <c r="B142" s="130" t="s">
        <v>552</v>
      </c>
      <c r="D142" s="130">
        <v>1000572171</v>
      </c>
      <c r="F142" s="130">
        <v>0</v>
      </c>
      <c r="I142" s="130">
        <v>0</v>
      </c>
      <c r="K142" s="130">
        <v>5429622.3300000001</v>
      </c>
      <c r="O142" s="205">
        <v>-5429622.3300000001</v>
      </c>
    </row>
    <row r="143" spans="2:15" x14ac:dyDescent="0.2">
      <c r="B143" s="130" t="s">
        <v>553</v>
      </c>
      <c r="D143" s="130" t="s">
        <v>554</v>
      </c>
      <c r="F143" s="130">
        <v>3200000</v>
      </c>
      <c r="I143" s="130">
        <v>0</v>
      </c>
      <c r="K143" s="130">
        <v>0</v>
      </c>
      <c r="O143" s="205">
        <v>3200000</v>
      </c>
    </row>
    <row r="144" spans="2:15" x14ac:dyDescent="0.2">
      <c r="B144" s="130" t="s">
        <v>555</v>
      </c>
      <c r="D144" s="130" t="s">
        <v>556</v>
      </c>
      <c r="F144" s="130">
        <v>-7208163.1399999997</v>
      </c>
      <c r="I144" s="130">
        <v>0</v>
      </c>
      <c r="K144" s="130">
        <v>2778987</v>
      </c>
      <c r="O144" s="205">
        <v>-9987150.1400000006</v>
      </c>
    </row>
    <row r="145" spans="2:15" x14ac:dyDescent="0.2">
      <c r="B145" s="130" t="s">
        <v>148</v>
      </c>
      <c r="D145" s="130" t="s">
        <v>147</v>
      </c>
      <c r="F145" s="130">
        <v>-52035504</v>
      </c>
      <c r="I145" s="130">
        <v>0</v>
      </c>
      <c r="K145" s="130">
        <v>67520450</v>
      </c>
      <c r="O145" s="205">
        <v>-119555954</v>
      </c>
    </row>
    <row r="146" spans="2:15" x14ac:dyDescent="0.2">
      <c r="B146" s="130" t="s">
        <v>557</v>
      </c>
      <c r="D146" s="130" t="s">
        <v>558</v>
      </c>
      <c r="F146" s="130">
        <v>-433000</v>
      </c>
      <c r="I146" s="130">
        <v>0</v>
      </c>
      <c r="K146" s="130">
        <v>0</v>
      </c>
      <c r="O146" s="205">
        <v>-433000</v>
      </c>
    </row>
    <row r="147" spans="2:15" x14ac:dyDescent="0.2">
      <c r="B147" s="130" t="s">
        <v>559</v>
      </c>
      <c r="D147" s="130">
        <v>1063616131</v>
      </c>
      <c r="F147" s="130">
        <v>0</v>
      </c>
      <c r="I147" s="130">
        <v>0</v>
      </c>
      <c r="K147" s="130">
        <v>3961360</v>
      </c>
      <c r="O147" s="205">
        <v>-3961360</v>
      </c>
    </row>
    <row r="148" spans="2:15" x14ac:dyDescent="0.2">
      <c r="B148" s="130" t="s">
        <v>560</v>
      </c>
      <c r="D148" s="130">
        <v>1025140522</v>
      </c>
      <c r="F148" s="130">
        <v>0</v>
      </c>
      <c r="I148" s="130">
        <v>0</v>
      </c>
      <c r="K148" s="130">
        <v>1644912</v>
      </c>
      <c r="O148" s="205">
        <v>-1644912</v>
      </c>
    </row>
    <row r="149" spans="2:15" x14ac:dyDescent="0.2">
      <c r="B149" s="130" t="s">
        <v>561</v>
      </c>
      <c r="D149" s="130" t="s">
        <v>562</v>
      </c>
      <c r="F149" s="130">
        <v>0</v>
      </c>
      <c r="I149" s="130">
        <v>0</v>
      </c>
      <c r="K149" s="130">
        <v>472000</v>
      </c>
      <c r="O149" s="205">
        <v>-472000</v>
      </c>
    </row>
    <row r="150" spans="2:15" x14ac:dyDescent="0.2">
      <c r="B150" s="130" t="s">
        <v>563</v>
      </c>
      <c r="D150" s="130" t="s">
        <v>564</v>
      </c>
      <c r="F150" s="130">
        <v>-211264071.38</v>
      </c>
      <c r="I150" s="130">
        <v>0</v>
      </c>
      <c r="K150" s="130">
        <v>208920667.18000001</v>
      </c>
      <c r="O150" s="205">
        <v>-420184738.56</v>
      </c>
    </row>
    <row r="151" spans="2:15" x14ac:dyDescent="0.2">
      <c r="B151" s="130" t="s">
        <v>109</v>
      </c>
      <c r="D151" s="130" t="s">
        <v>108</v>
      </c>
      <c r="F151" s="130">
        <v>-97398743</v>
      </c>
      <c r="I151" s="130">
        <v>0</v>
      </c>
      <c r="K151" s="130">
        <v>154489236</v>
      </c>
      <c r="O151" s="205">
        <v>-251887979</v>
      </c>
    </row>
    <row r="152" spans="2:15" x14ac:dyDescent="0.2">
      <c r="B152" s="130" t="s">
        <v>565</v>
      </c>
      <c r="D152" s="130" t="s">
        <v>566</v>
      </c>
      <c r="F152" s="130">
        <v>0</v>
      </c>
      <c r="I152" s="130">
        <v>0</v>
      </c>
      <c r="K152" s="130">
        <v>552303</v>
      </c>
      <c r="O152" s="205">
        <v>-552303</v>
      </c>
    </row>
    <row r="153" spans="2:15" x14ac:dyDescent="0.2">
      <c r="B153" s="130" t="s">
        <v>567</v>
      </c>
      <c r="D153" s="130" t="s">
        <v>568</v>
      </c>
      <c r="F153" s="130">
        <v>-4521400</v>
      </c>
      <c r="I153" s="130">
        <v>0</v>
      </c>
      <c r="K153" s="130">
        <v>2150000</v>
      </c>
      <c r="O153" s="205">
        <v>-6671400</v>
      </c>
    </row>
    <row r="154" spans="2:15" x14ac:dyDescent="0.2">
      <c r="B154" s="130" t="s">
        <v>569</v>
      </c>
      <c r="D154" s="130" t="s">
        <v>570</v>
      </c>
      <c r="F154" s="130">
        <v>0</v>
      </c>
      <c r="I154" s="130">
        <v>0</v>
      </c>
      <c r="K154" s="130">
        <v>7796352</v>
      </c>
      <c r="O154" s="205">
        <v>-7796352</v>
      </c>
    </row>
    <row r="155" spans="2:15" x14ac:dyDescent="0.2">
      <c r="B155" s="130" t="s">
        <v>571</v>
      </c>
      <c r="D155" s="130" t="s">
        <v>572</v>
      </c>
      <c r="F155" s="130">
        <v>0</v>
      </c>
      <c r="I155" s="130">
        <v>0</v>
      </c>
      <c r="K155" s="130">
        <v>122500</v>
      </c>
      <c r="O155" s="205">
        <v>-122500</v>
      </c>
    </row>
    <row r="156" spans="2:15" x14ac:dyDescent="0.2">
      <c r="B156" s="130" t="s">
        <v>573</v>
      </c>
      <c r="D156" s="130" t="s">
        <v>574</v>
      </c>
      <c r="F156" s="130">
        <v>0</v>
      </c>
      <c r="I156" s="130">
        <v>0</v>
      </c>
      <c r="K156" s="130">
        <v>1907300</v>
      </c>
      <c r="O156" s="205">
        <v>-1907300</v>
      </c>
    </row>
    <row r="157" spans="2:15" x14ac:dyDescent="0.2">
      <c r="B157" s="130" t="s">
        <v>575</v>
      </c>
      <c r="D157" s="130" t="s">
        <v>576</v>
      </c>
      <c r="F157" s="130">
        <v>-3911093</v>
      </c>
      <c r="I157" s="130">
        <v>0</v>
      </c>
      <c r="K157" s="130">
        <v>5707442</v>
      </c>
      <c r="O157" s="205">
        <v>-9618535</v>
      </c>
    </row>
    <row r="158" spans="2:15" x14ac:dyDescent="0.2">
      <c r="B158" s="130" t="s">
        <v>577</v>
      </c>
      <c r="D158" s="130" t="s">
        <v>578</v>
      </c>
      <c r="F158" s="130">
        <v>-443520</v>
      </c>
      <c r="I158" s="130">
        <v>0</v>
      </c>
      <c r="K158" s="130">
        <v>0</v>
      </c>
      <c r="O158" s="205">
        <v>-443520</v>
      </c>
    </row>
    <row r="159" spans="2:15" x14ac:dyDescent="0.2">
      <c r="B159" s="130" t="s">
        <v>579</v>
      </c>
      <c r="D159" s="130" t="s">
        <v>580</v>
      </c>
      <c r="F159" s="130">
        <v>-9403620</v>
      </c>
      <c r="I159" s="130">
        <v>0</v>
      </c>
      <c r="K159" s="130">
        <v>9610690</v>
      </c>
      <c r="O159" s="205">
        <v>-19014310</v>
      </c>
    </row>
    <row r="160" spans="2:15" x14ac:dyDescent="0.2">
      <c r="B160" s="130" t="s">
        <v>581</v>
      </c>
      <c r="D160" s="130" t="s">
        <v>582</v>
      </c>
      <c r="F160" s="130">
        <v>-2871611</v>
      </c>
      <c r="I160" s="130">
        <v>0</v>
      </c>
      <c r="K160" s="130">
        <v>4127622</v>
      </c>
      <c r="O160" s="205">
        <v>-6999233</v>
      </c>
    </row>
    <row r="161" spans="2:15" x14ac:dyDescent="0.2">
      <c r="B161" s="130" t="s">
        <v>583</v>
      </c>
      <c r="D161" s="130" t="s">
        <v>584</v>
      </c>
      <c r="F161" s="130">
        <v>-19461010</v>
      </c>
      <c r="I161" s="130">
        <v>0</v>
      </c>
      <c r="K161" s="130">
        <v>32175360</v>
      </c>
      <c r="O161" s="205">
        <v>-51636370</v>
      </c>
    </row>
    <row r="162" spans="2:15" x14ac:dyDescent="0.2">
      <c r="B162" s="130" t="s">
        <v>585</v>
      </c>
      <c r="D162" s="130" t="s">
        <v>586</v>
      </c>
      <c r="F162" s="130">
        <v>7511319346</v>
      </c>
      <c r="I162" s="130">
        <v>7500786145.8900003</v>
      </c>
      <c r="K162" s="130">
        <v>0</v>
      </c>
      <c r="O162" s="205">
        <v>15012105491.889999</v>
      </c>
    </row>
    <row r="163" spans="2:15" x14ac:dyDescent="0.2">
      <c r="B163" s="130" t="s">
        <v>587</v>
      </c>
      <c r="D163" s="130" t="s">
        <v>588</v>
      </c>
      <c r="F163" s="130">
        <v>1907447072</v>
      </c>
      <c r="I163" s="130">
        <v>2865887547</v>
      </c>
      <c r="K163" s="130">
        <v>0</v>
      </c>
      <c r="O163" s="205">
        <v>4773334619</v>
      </c>
    </row>
    <row r="164" spans="2:15" x14ac:dyDescent="0.2">
      <c r="B164" s="130" t="s">
        <v>589</v>
      </c>
      <c r="D164" s="130">
        <v>23246637</v>
      </c>
      <c r="F164" s="130">
        <v>0</v>
      </c>
      <c r="I164" s="130">
        <v>2420000</v>
      </c>
      <c r="K164" s="130">
        <v>0</v>
      </c>
      <c r="O164" s="205">
        <v>2420000</v>
      </c>
    </row>
    <row r="165" spans="2:15" x14ac:dyDescent="0.2">
      <c r="B165" s="130" t="s">
        <v>590</v>
      </c>
      <c r="D165" s="130" t="s">
        <v>591</v>
      </c>
      <c r="F165" s="130">
        <v>0</v>
      </c>
      <c r="I165" s="130">
        <v>0</v>
      </c>
      <c r="K165" s="130">
        <v>833250</v>
      </c>
      <c r="O165" s="205">
        <v>-833250</v>
      </c>
    </row>
    <row r="166" spans="2:15" x14ac:dyDescent="0.2">
      <c r="B166" s="130" t="s">
        <v>592</v>
      </c>
      <c r="D166" s="130" t="s">
        <v>593</v>
      </c>
      <c r="F166" s="130">
        <v>-7167630</v>
      </c>
      <c r="I166" s="130">
        <v>0</v>
      </c>
      <c r="K166" s="130">
        <v>0</v>
      </c>
      <c r="O166" s="205">
        <v>-7167630</v>
      </c>
    </row>
    <row r="167" spans="2:15" x14ac:dyDescent="0.2">
      <c r="B167" s="130" t="s">
        <v>594</v>
      </c>
      <c r="D167" s="130" t="s">
        <v>595</v>
      </c>
      <c r="F167" s="130">
        <v>-8450000</v>
      </c>
      <c r="I167" s="130">
        <v>0</v>
      </c>
      <c r="K167" s="130">
        <v>14347960</v>
      </c>
      <c r="O167" s="205">
        <v>-22797960</v>
      </c>
    </row>
    <row r="168" spans="2:15" x14ac:dyDescent="0.2">
      <c r="B168" s="130" t="s">
        <v>596</v>
      </c>
      <c r="D168" s="130">
        <v>80075918</v>
      </c>
      <c r="F168" s="130">
        <v>-13822433</v>
      </c>
      <c r="I168" s="130">
        <v>0</v>
      </c>
      <c r="K168" s="130">
        <v>8419191</v>
      </c>
      <c r="O168" s="205">
        <v>-22241624</v>
      </c>
    </row>
    <row r="169" spans="2:15" x14ac:dyDescent="0.2">
      <c r="B169" s="130" t="s">
        <v>597</v>
      </c>
      <c r="D169" s="130" t="s">
        <v>598</v>
      </c>
      <c r="F169" s="130">
        <v>43333</v>
      </c>
      <c r="I169" s="130">
        <v>711750</v>
      </c>
      <c r="K169" s="130">
        <v>0</v>
      </c>
      <c r="O169" s="205">
        <v>755083</v>
      </c>
    </row>
    <row r="170" spans="2:15" x14ac:dyDescent="0.2">
      <c r="B170" s="130" t="s">
        <v>599</v>
      </c>
      <c r="D170" s="130" t="s">
        <v>600</v>
      </c>
      <c r="F170" s="130">
        <v>-1675510</v>
      </c>
      <c r="I170" s="130">
        <v>0</v>
      </c>
      <c r="K170" s="130">
        <v>5084610</v>
      </c>
      <c r="O170" s="205">
        <v>-6760120</v>
      </c>
    </row>
    <row r="171" spans="2:15" x14ac:dyDescent="0.2">
      <c r="B171" s="130" t="s">
        <v>601</v>
      </c>
      <c r="D171" s="130">
        <v>1015428805</v>
      </c>
      <c r="F171" s="130">
        <v>0</v>
      </c>
      <c r="I171" s="130">
        <v>0</v>
      </c>
      <c r="K171" s="130">
        <v>2940000</v>
      </c>
      <c r="O171" s="205">
        <v>-2940000</v>
      </c>
    </row>
    <row r="172" spans="2:15" x14ac:dyDescent="0.2">
      <c r="B172" s="130" t="s">
        <v>602</v>
      </c>
      <c r="D172" s="130">
        <v>1033763162</v>
      </c>
      <c r="F172" s="130">
        <v>-3780834</v>
      </c>
      <c r="I172" s="130">
        <v>0</v>
      </c>
      <c r="K172" s="130">
        <v>0</v>
      </c>
      <c r="O172" s="205">
        <v>-3780834</v>
      </c>
    </row>
    <row r="173" spans="2:15" x14ac:dyDescent="0.2">
      <c r="B173" s="130" t="s">
        <v>603</v>
      </c>
      <c r="D173" s="130" t="s">
        <v>604</v>
      </c>
      <c r="F173" s="130">
        <v>0</v>
      </c>
      <c r="I173" s="130">
        <v>0</v>
      </c>
      <c r="K173" s="130">
        <v>222300</v>
      </c>
      <c r="O173" s="205">
        <v>-222300</v>
      </c>
    </row>
    <row r="174" spans="2:15" x14ac:dyDescent="0.2">
      <c r="B174" s="130" t="s">
        <v>605</v>
      </c>
      <c r="D174" s="130" t="s">
        <v>606</v>
      </c>
      <c r="F174" s="130">
        <v>0</v>
      </c>
      <c r="I174" s="130">
        <v>0</v>
      </c>
      <c r="K174" s="130">
        <v>6461344</v>
      </c>
      <c r="O174" s="205">
        <v>-6461344</v>
      </c>
    </row>
    <row r="175" spans="2:15" x14ac:dyDescent="0.2">
      <c r="B175" s="130" t="s">
        <v>607</v>
      </c>
      <c r="D175" s="130">
        <v>51556021</v>
      </c>
      <c r="F175" s="130">
        <v>0</v>
      </c>
      <c r="I175" s="130">
        <v>450000</v>
      </c>
      <c r="K175" s="130">
        <v>0</v>
      </c>
      <c r="O175" s="205">
        <v>450000</v>
      </c>
    </row>
    <row r="176" spans="2:15" x14ac:dyDescent="0.2">
      <c r="B176" s="130" t="s">
        <v>608</v>
      </c>
      <c r="D176" s="130">
        <v>1016108806</v>
      </c>
      <c r="F176" s="130">
        <v>-22417407.670000002</v>
      </c>
      <c r="I176" s="130">
        <v>0</v>
      </c>
      <c r="K176" s="130">
        <v>15655736</v>
      </c>
      <c r="O176" s="205">
        <v>-38073143.670000002</v>
      </c>
    </row>
    <row r="177" spans="2:15" x14ac:dyDescent="0.2">
      <c r="B177" s="130" t="s">
        <v>609</v>
      </c>
      <c r="D177" s="130">
        <v>80416800</v>
      </c>
      <c r="F177" s="130">
        <v>9500000</v>
      </c>
      <c r="I177" s="130">
        <v>0</v>
      </c>
      <c r="K177" s="130">
        <v>0</v>
      </c>
      <c r="O177" s="205">
        <v>9500000</v>
      </c>
    </row>
    <row r="178" spans="2:15" x14ac:dyDescent="0.2">
      <c r="B178" s="130" t="s">
        <v>610</v>
      </c>
      <c r="D178" s="130">
        <v>79390326</v>
      </c>
      <c r="F178" s="130">
        <v>0</v>
      </c>
      <c r="I178" s="130">
        <v>630000</v>
      </c>
      <c r="K178" s="130">
        <v>0</v>
      </c>
      <c r="O178" s="205">
        <v>630000</v>
      </c>
    </row>
    <row r="179" spans="2:15" x14ac:dyDescent="0.2">
      <c r="B179" s="130" t="s">
        <v>611</v>
      </c>
      <c r="D179" s="130">
        <v>499328</v>
      </c>
      <c r="F179" s="130">
        <v>1230000</v>
      </c>
      <c r="I179" s="130">
        <v>0</v>
      </c>
      <c r="K179" s="130">
        <v>0</v>
      </c>
      <c r="O179" s="205">
        <v>1230000</v>
      </c>
    </row>
    <row r="180" spans="2:15" x14ac:dyDescent="0.2">
      <c r="B180" s="130" t="s">
        <v>612</v>
      </c>
      <c r="D180" s="130">
        <v>1034778843</v>
      </c>
      <c r="F180" s="130">
        <v>0</v>
      </c>
      <c r="I180" s="130">
        <v>0</v>
      </c>
      <c r="K180" s="130">
        <v>5120671</v>
      </c>
      <c r="O180" s="205">
        <v>-5120671</v>
      </c>
    </row>
    <row r="181" spans="2:15" x14ac:dyDescent="0.2">
      <c r="B181" s="130" t="s">
        <v>613</v>
      </c>
      <c r="D181" s="130">
        <v>1057607910</v>
      </c>
      <c r="F181" s="130">
        <v>-21290675</v>
      </c>
      <c r="I181" s="130">
        <v>0</v>
      </c>
      <c r="K181" s="130">
        <v>7415336</v>
      </c>
      <c r="O181" s="205">
        <v>-28706011</v>
      </c>
    </row>
    <row r="182" spans="2:15" x14ac:dyDescent="0.2">
      <c r="B182" s="130" t="s">
        <v>614</v>
      </c>
      <c r="D182" s="130">
        <v>1018424689</v>
      </c>
      <c r="F182" s="130">
        <v>0</v>
      </c>
      <c r="I182" s="130">
        <v>0</v>
      </c>
      <c r="K182" s="130">
        <v>5767000</v>
      </c>
      <c r="O182" s="205">
        <v>-5767000</v>
      </c>
    </row>
    <row r="183" spans="2:15" x14ac:dyDescent="0.2">
      <c r="B183" s="130" t="s">
        <v>111</v>
      </c>
      <c r="D183" s="130" t="s">
        <v>110</v>
      </c>
      <c r="F183" s="130">
        <v>-10030906</v>
      </c>
      <c r="I183" s="130">
        <v>0</v>
      </c>
      <c r="K183" s="130">
        <v>767018</v>
      </c>
      <c r="O183" s="205">
        <v>-10797924</v>
      </c>
    </row>
    <row r="184" spans="2:15" x14ac:dyDescent="0.2">
      <c r="B184" s="130" t="s">
        <v>112</v>
      </c>
      <c r="D184" s="130">
        <v>79374399</v>
      </c>
      <c r="F184" s="130">
        <v>-137855438</v>
      </c>
      <c r="I184" s="130">
        <v>241164000</v>
      </c>
      <c r="K184" s="130">
        <v>661488432</v>
      </c>
      <c r="O184" s="205">
        <v>-558179870</v>
      </c>
    </row>
    <row r="185" spans="2:15" x14ac:dyDescent="0.2">
      <c r="B185" s="130" t="s">
        <v>615</v>
      </c>
      <c r="D185" s="130">
        <v>52057290</v>
      </c>
      <c r="F185" s="130">
        <v>-888929</v>
      </c>
      <c r="I185" s="130">
        <v>0</v>
      </c>
      <c r="K185" s="130">
        <v>0</v>
      </c>
      <c r="O185" s="205">
        <v>-888929</v>
      </c>
    </row>
    <row r="186" spans="2:15" x14ac:dyDescent="0.2">
      <c r="B186" s="130" t="s">
        <v>616</v>
      </c>
      <c r="D186" s="130">
        <v>51726735</v>
      </c>
      <c r="F186" s="130">
        <v>600000</v>
      </c>
      <c r="I186" s="130">
        <v>0</v>
      </c>
      <c r="K186" s="130">
        <v>0</v>
      </c>
      <c r="O186" s="205">
        <v>600000</v>
      </c>
    </row>
    <row r="187" spans="2:15" x14ac:dyDescent="0.2">
      <c r="B187" s="130" t="s">
        <v>617</v>
      </c>
      <c r="D187" s="130" t="s">
        <v>618</v>
      </c>
      <c r="F187" s="130">
        <v>-11520908</v>
      </c>
      <c r="I187" s="130">
        <v>0</v>
      </c>
      <c r="K187" s="130">
        <v>11200141</v>
      </c>
      <c r="O187" s="205">
        <v>-22721049</v>
      </c>
    </row>
    <row r="188" spans="2:15" x14ac:dyDescent="0.2">
      <c r="B188" s="130" t="s">
        <v>151</v>
      </c>
      <c r="D188" s="130" t="s">
        <v>150</v>
      </c>
      <c r="F188" s="130">
        <v>-487683735</v>
      </c>
      <c r="I188" s="130">
        <v>0</v>
      </c>
      <c r="K188" s="130">
        <v>554236650</v>
      </c>
      <c r="O188" s="205">
        <v>-1041920385</v>
      </c>
    </row>
    <row r="189" spans="2:15" x14ac:dyDescent="0.2">
      <c r="B189" s="130" t="s">
        <v>619</v>
      </c>
      <c r="D189" s="130" t="s">
        <v>620</v>
      </c>
      <c r="F189" s="130">
        <v>0</v>
      </c>
      <c r="I189" s="130">
        <v>16896747</v>
      </c>
      <c r="K189" s="130">
        <v>0</v>
      </c>
      <c r="O189" s="205">
        <v>16896747</v>
      </c>
    </row>
    <row r="190" spans="2:15" x14ac:dyDescent="0.2">
      <c r="B190" s="130" t="s">
        <v>621</v>
      </c>
      <c r="D190" s="130" t="s">
        <v>622</v>
      </c>
      <c r="F190" s="130">
        <v>0</v>
      </c>
      <c r="I190" s="130">
        <v>0</v>
      </c>
      <c r="K190" s="130">
        <v>394450</v>
      </c>
      <c r="O190" s="205">
        <v>-394450</v>
      </c>
    </row>
    <row r="191" spans="2:15" x14ac:dyDescent="0.2">
      <c r="B191" s="130" t="s">
        <v>623</v>
      </c>
      <c r="D191" s="130" t="s">
        <v>624</v>
      </c>
      <c r="F191" s="130">
        <v>0</v>
      </c>
      <c r="I191" s="130">
        <v>0</v>
      </c>
      <c r="K191" s="130">
        <v>4344900</v>
      </c>
      <c r="O191" s="205">
        <v>-4344900</v>
      </c>
    </row>
    <row r="192" spans="2:15" x14ac:dyDescent="0.2">
      <c r="B192" s="130" t="s">
        <v>625</v>
      </c>
      <c r="D192" s="130">
        <v>51733605</v>
      </c>
      <c r="F192" s="130">
        <v>-6504965</v>
      </c>
      <c r="I192" s="130">
        <v>0</v>
      </c>
      <c r="K192" s="130">
        <v>5283042</v>
      </c>
      <c r="O192" s="205">
        <v>-11788007</v>
      </c>
    </row>
    <row r="193" spans="2:15" x14ac:dyDescent="0.2">
      <c r="B193" s="130" t="s">
        <v>626</v>
      </c>
      <c r="D193" s="130" t="s">
        <v>627</v>
      </c>
      <c r="F193" s="130">
        <v>0</v>
      </c>
      <c r="I193" s="130">
        <v>0</v>
      </c>
      <c r="K193" s="130">
        <v>55815690</v>
      </c>
      <c r="O193" s="205">
        <v>-55815690</v>
      </c>
    </row>
    <row r="194" spans="2:15" x14ac:dyDescent="0.2">
      <c r="B194" s="130" t="s">
        <v>628</v>
      </c>
      <c r="D194" s="130">
        <v>66711901</v>
      </c>
      <c r="F194" s="130">
        <v>-22927274</v>
      </c>
      <c r="I194" s="130">
        <v>0</v>
      </c>
      <c r="K194" s="130">
        <v>5806448</v>
      </c>
      <c r="O194" s="205">
        <v>-28733722</v>
      </c>
    </row>
    <row r="195" spans="2:15" x14ac:dyDescent="0.2">
      <c r="B195" s="130" t="s">
        <v>629</v>
      </c>
      <c r="D195" s="130">
        <v>19089802</v>
      </c>
      <c r="F195" s="130">
        <v>1130000</v>
      </c>
      <c r="I195" s="130">
        <v>0</v>
      </c>
      <c r="K195" s="130">
        <v>0</v>
      </c>
      <c r="O195" s="205">
        <v>1130000</v>
      </c>
    </row>
    <row r="196" spans="2:15" x14ac:dyDescent="0.2">
      <c r="B196" s="130" t="s">
        <v>630</v>
      </c>
      <c r="D196" s="130">
        <v>52505681</v>
      </c>
      <c r="F196" s="130">
        <v>-4651700</v>
      </c>
      <c r="I196" s="130">
        <v>0</v>
      </c>
      <c r="K196" s="130">
        <v>0</v>
      </c>
      <c r="O196" s="205">
        <v>-4651700</v>
      </c>
    </row>
    <row r="197" spans="2:15" x14ac:dyDescent="0.2">
      <c r="B197" s="130" t="s">
        <v>631</v>
      </c>
      <c r="D197" s="130">
        <v>1031127789</v>
      </c>
      <c r="F197" s="130">
        <v>-2059907</v>
      </c>
      <c r="I197" s="130">
        <v>0</v>
      </c>
      <c r="K197" s="130">
        <v>750000</v>
      </c>
      <c r="O197" s="205">
        <v>-2809907</v>
      </c>
    </row>
    <row r="198" spans="2:15" x14ac:dyDescent="0.2">
      <c r="B198" s="130" t="s">
        <v>632</v>
      </c>
      <c r="D198" s="130" t="s">
        <v>633</v>
      </c>
      <c r="F198" s="130">
        <v>0</v>
      </c>
      <c r="I198" s="130">
        <v>0</v>
      </c>
      <c r="K198" s="130">
        <v>320130</v>
      </c>
      <c r="O198" s="205">
        <v>-320130</v>
      </c>
    </row>
    <row r="199" spans="2:15" x14ac:dyDescent="0.2">
      <c r="B199" s="130" t="s">
        <v>634</v>
      </c>
      <c r="D199" s="130" t="s">
        <v>635</v>
      </c>
      <c r="F199" s="130">
        <v>-207920</v>
      </c>
      <c r="I199" s="130">
        <v>0</v>
      </c>
      <c r="K199" s="130">
        <v>849381</v>
      </c>
      <c r="O199" s="205">
        <v>-1057301</v>
      </c>
    </row>
    <row r="200" spans="2:15" x14ac:dyDescent="0.2">
      <c r="B200" s="130" t="s">
        <v>636</v>
      </c>
      <c r="D200" s="130" t="s">
        <v>637</v>
      </c>
      <c r="F200" s="130">
        <v>0</v>
      </c>
      <c r="I200" s="130">
        <v>0</v>
      </c>
      <c r="K200" s="130">
        <v>507200</v>
      </c>
      <c r="O200" s="205">
        <v>-507200</v>
      </c>
    </row>
    <row r="201" spans="2:15" x14ac:dyDescent="0.2">
      <c r="B201" s="130" t="s">
        <v>638</v>
      </c>
      <c r="D201" s="130" t="s">
        <v>639</v>
      </c>
      <c r="F201" s="130">
        <v>-717601</v>
      </c>
      <c r="I201" s="130">
        <v>0</v>
      </c>
      <c r="K201" s="130">
        <v>2255704</v>
      </c>
      <c r="O201" s="205">
        <v>-2973305</v>
      </c>
    </row>
    <row r="202" spans="2:15" x14ac:dyDescent="0.2">
      <c r="B202" s="130" t="s">
        <v>640</v>
      </c>
      <c r="D202" s="130">
        <v>1109494297</v>
      </c>
      <c r="F202" s="130">
        <v>0</v>
      </c>
      <c r="I202" s="130">
        <v>0</v>
      </c>
      <c r="K202" s="130">
        <v>13405062</v>
      </c>
      <c r="O202" s="205">
        <v>-13405062</v>
      </c>
    </row>
    <row r="203" spans="2:15" x14ac:dyDescent="0.2">
      <c r="B203" s="130" t="s">
        <v>641</v>
      </c>
      <c r="D203" s="130">
        <v>1034776666</v>
      </c>
      <c r="F203" s="130">
        <v>-19061415</v>
      </c>
      <c r="I203" s="130">
        <v>0</v>
      </c>
      <c r="K203" s="130">
        <v>14855133</v>
      </c>
      <c r="O203" s="205">
        <v>-33916548</v>
      </c>
    </row>
    <row r="204" spans="2:15" x14ac:dyDescent="0.2">
      <c r="B204" s="130" t="s">
        <v>642</v>
      </c>
      <c r="D204" s="130">
        <v>1023000463</v>
      </c>
      <c r="F204" s="130">
        <v>-8116917.8600000003</v>
      </c>
      <c r="I204" s="130">
        <v>0</v>
      </c>
      <c r="K204" s="130">
        <v>0</v>
      </c>
      <c r="O204" s="205">
        <v>-8116917.8600000003</v>
      </c>
    </row>
    <row r="205" spans="2:15" x14ac:dyDescent="0.2">
      <c r="B205" s="130" t="s">
        <v>643</v>
      </c>
      <c r="D205" s="130">
        <v>1022966729</v>
      </c>
      <c r="F205" s="130">
        <v>-3000000</v>
      </c>
      <c r="I205" s="130">
        <v>0</v>
      </c>
      <c r="K205" s="130">
        <v>18232680</v>
      </c>
      <c r="O205" s="205">
        <v>-21232680</v>
      </c>
    </row>
    <row r="206" spans="2:15" x14ac:dyDescent="0.2">
      <c r="B206" s="130" t="s">
        <v>644</v>
      </c>
      <c r="D206" s="130">
        <v>1023368325</v>
      </c>
      <c r="F206" s="130">
        <v>-1081036.71</v>
      </c>
      <c r="I206" s="130">
        <v>0</v>
      </c>
      <c r="K206" s="130">
        <v>0</v>
      </c>
      <c r="O206" s="205">
        <v>-1081036.71</v>
      </c>
    </row>
    <row r="207" spans="2:15" x14ac:dyDescent="0.2">
      <c r="B207" s="130" t="s">
        <v>645</v>
      </c>
      <c r="D207" s="130">
        <v>52470695</v>
      </c>
      <c r="F207" s="130">
        <v>0</v>
      </c>
      <c r="I207" s="130">
        <v>0</v>
      </c>
      <c r="K207" s="130">
        <v>693000</v>
      </c>
      <c r="O207" s="205">
        <v>-693000</v>
      </c>
    </row>
    <row r="208" spans="2:15" x14ac:dyDescent="0.2">
      <c r="B208" s="130" t="s">
        <v>646</v>
      </c>
      <c r="D208" s="130">
        <v>1016055423</v>
      </c>
      <c r="F208" s="130">
        <v>-4201949</v>
      </c>
      <c r="I208" s="130">
        <v>0</v>
      </c>
      <c r="K208" s="130">
        <v>1566377</v>
      </c>
      <c r="O208" s="205">
        <v>-5768326</v>
      </c>
    </row>
    <row r="209" spans="2:15" x14ac:dyDescent="0.2">
      <c r="B209" s="130" t="s">
        <v>647</v>
      </c>
      <c r="D209" s="130">
        <v>1032797110</v>
      </c>
      <c r="F209" s="130">
        <v>-1422898</v>
      </c>
      <c r="I209" s="130">
        <v>0</v>
      </c>
      <c r="K209" s="130">
        <v>13670140</v>
      </c>
      <c r="O209" s="205">
        <v>-15093038</v>
      </c>
    </row>
    <row r="210" spans="2:15" x14ac:dyDescent="0.2">
      <c r="B210" s="130" t="s">
        <v>648</v>
      </c>
      <c r="D210" s="130" t="s">
        <v>649</v>
      </c>
      <c r="F210" s="130">
        <v>0</v>
      </c>
      <c r="I210" s="130">
        <v>0</v>
      </c>
      <c r="K210" s="130">
        <v>225074</v>
      </c>
      <c r="O210" s="205">
        <v>-225074</v>
      </c>
    </row>
    <row r="211" spans="2:15" x14ac:dyDescent="0.2">
      <c r="B211" s="130" t="s">
        <v>650</v>
      </c>
      <c r="D211" s="130">
        <v>1003500978</v>
      </c>
      <c r="F211" s="130">
        <v>-1696559.5</v>
      </c>
      <c r="I211" s="130">
        <v>0</v>
      </c>
      <c r="K211" s="130">
        <v>0</v>
      </c>
      <c r="O211" s="205">
        <v>-1696559.5</v>
      </c>
    </row>
    <row r="212" spans="2:15" x14ac:dyDescent="0.2">
      <c r="B212" s="130" t="s">
        <v>651</v>
      </c>
      <c r="D212" s="130" t="s">
        <v>652</v>
      </c>
      <c r="F212" s="130">
        <v>-947800</v>
      </c>
      <c r="I212" s="130">
        <v>0</v>
      </c>
      <c r="K212" s="130">
        <v>2582300</v>
      </c>
      <c r="O212" s="205">
        <v>-3530100</v>
      </c>
    </row>
    <row r="213" spans="2:15" x14ac:dyDescent="0.2">
      <c r="B213" s="130" t="s">
        <v>114</v>
      </c>
      <c r="D213" s="130" t="s">
        <v>113</v>
      </c>
      <c r="F213" s="130">
        <v>-55830000</v>
      </c>
      <c r="I213" s="130">
        <v>0</v>
      </c>
      <c r="K213" s="130">
        <v>41575000</v>
      </c>
      <c r="O213" s="205">
        <v>-97405000</v>
      </c>
    </row>
    <row r="214" spans="2:15" x14ac:dyDescent="0.2">
      <c r="B214" s="130" t="s">
        <v>653</v>
      </c>
      <c r="D214" s="130" t="s">
        <v>654</v>
      </c>
      <c r="F214" s="130">
        <v>0</v>
      </c>
      <c r="I214" s="130">
        <v>0</v>
      </c>
      <c r="K214" s="130">
        <v>5211918</v>
      </c>
      <c r="O214" s="205">
        <v>-5211918</v>
      </c>
    </row>
    <row r="215" spans="2:15" x14ac:dyDescent="0.2">
      <c r="B215" s="130" t="s">
        <v>154</v>
      </c>
      <c r="D215" s="130" t="s">
        <v>153</v>
      </c>
      <c r="F215" s="130">
        <v>-44782627</v>
      </c>
      <c r="I215" s="130">
        <v>0</v>
      </c>
      <c r="K215" s="130">
        <v>64885832</v>
      </c>
      <c r="O215" s="205">
        <v>-109668459</v>
      </c>
    </row>
    <row r="216" spans="2:15" x14ac:dyDescent="0.2">
      <c r="B216" s="130" t="s">
        <v>655</v>
      </c>
      <c r="D216" s="130" t="s">
        <v>656</v>
      </c>
      <c r="F216" s="130">
        <v>-836600</v>
      </c>
      <c r="I216" s="130">
        <v>0</v>
      </c>
      <c r="K216" s="130">
        <v>1050200</v>
      </c>
      <c r="O216" s="205">
        <v>-1886800</v>
      </c>
    </row>
    <row r="217" spans="2:15" x14ac:dyDescent="0.2">
      <c r="B217" s="130" t="s">
        <v>657</v>
      </c>
      <c r="D217" s="130" t="s">
        <v>658</v>
      </c>
      <c r="F217" s="130">
        <v>0</v>
      </c>
      <c r="I217" s="130">
        <v>0</v>
      </c>
      <c r="K217" s="130">
        <v>1165000</v>
      </c>
      <c r="O217" s="205">
        <v>-1165000</v>
      </c>
    </row>
    <row r="218" spans="2:15" x14ac:dyDescent="0.2">
      <c r="B218" s="130" t="s">
        <v>659</v>
      </c>
      <c r="D218" s="130" t="s">
        <v>660</v>
      </c>
      <c r="F218" s="130">
        <v>0</v>
      </c>
      <c r="I218" s="130">
        <v>0</v>
      </c>
      <c r="K218" s="130">
        <v>1742900</v>
      </c>
      <c r="O218" s="205">
        <v>-1742900</v>
      </c>
    </row>
    <row r="219" spans="2:15" x14ac:dyDescent="0.2">
      <c r="B219" s="130" t="s">
        <v>661</v>
      </c>
      <c r="D219" s="130" t="s">
        <v>662</v>
      </c>
      <c r="F219" s="130">
        <v>-3518880</v>
      </c>
      <c r="I219" s="130">
        <v>0</v>
      </c>
      <c r="K219" s="130">
        <v>0</v>
      </c>
      <c r="O219" s="205">
        <v>-3518880</v>
      </c>
    </row>
    <row r="220" spans="2:15" x14ac:dyDescent="0.2">
      <c r="B220" s="130" t="s">
        <v>663</v>
      </c>
      <c r="D220" s="130" t="s">
        <v>664</v>
      </c>
      <c r="F220" s="130">
        <v>-52089560</v>
      </c>
      <c r="I220" s="130">
        <v>0</v>
      </c>
      <c r="K220" s="130">
        <v>32270450</v>
      </c>
      <c r="O220" s="205">
        <v>-84360010</v>
      </c>
    </row>
    <row r="221" spans="2:15" x14ac:dyDescent="0.2">
      <c r="B221" s="130" t="s">
        <v>665</v>
      </c>
      <c r="D221" s="130" t="s">
        <v>666</v>
      </c>
      <c r="F221" s="130">
        <v>-726999</v>
      </c>
      <c r="I221" s="130">
        <v>458699</v>
      </c>
      <c r="K221" s="130">
        <v>2262896</v>
      </c>
      <c r="O221" s="205">
        <v>-2531196</v>
      </c>
    </row>
    <row r="222" spans="2:15" x14ac:dyDescent="0.2">
      <c r="B222" s="130" t="s">
        <v>667</v>
      </c>
      <c r="D222" s="130" t="s">
        <v>668</v>
      </c>
      <c r="F222" s="130">
        <v>0</v>
      </c>
      <c r="I222" s="130">
        <v>0</v>
      </c>
      <c r="K222" s="130">
        <v>12407250</v>
      </c>
      <c r="O222" s="205">
        <v>-12407250</v>
      </c>
    </row>
    <row r="223" spans="2:15" x14ac:dyDescent="0.2">
      <c r="B223" s="130" t="s">
        <v>669</v>
      </c>
      <c r="D223" s="130" t="s">
        <v>670</v>
      </c>
      <c r="F223" s="130">
        <v>-726000</v>
      </c>
      <c r="I223" s="130">
        <v>0</v>
      </c>
      <c r="K223" s="130">
        <v>0</v>
      </c>
      <c r="O223" s="205">
        <v>-726000</v>
      </c>
    </row>
    <row r="224" spans="2:15" x14ac:dyDescent="0.2">
      <c r="B224" s="130" t="s">
        <v>671</v>
      </c>
      <c r="D224" s="130" t="s">
        <v>672</v>
      </c>
      <c r="F224" s="130">
        <v>0</v>
      </c>
      <c r="I224" s="130">
        <v>0</v>
      </c>
      <c r="K224" s="130">
        <v>341199</v>
      </c>
      <c r="O224" s="205">
        <v>-341199</v>
      </c>
    </row>
    <row r="225" spans="2:15" x14ac:dyDescent="0.2">
      <c r="B225" s="130" t="s">
        <v>673</v>
      </c>
      <c r="D225" s="130" t="s">
        <v>674</v>
      </c>
      <c r="F225" s="130">
        <v>-58034869.460000001</v>
      </c>
      <c r="I225" s="130">
        <v>0</v>
      </c>
      <c r="K225" s="130">
        <v>0</v>
      </c>
      <c r="O225" s="205">
        <v>-58034869.460000001</v>
      </c>
    </row>
    <row r="226" spans="2:15" x14ac:dyDescent="0.2">
      <c r="B226" s="130" t="s">
        <v>675</v>
      </c>
      <c r="D226" s="130" t="s">
        <v>676</v>
      </c>
      <c r="F226" s="130">
        <v>0</v>
      </c>
      <c r="I226" s="130">
        <v>0</v>
      </c>
      <c r="K226" s="130">
        <v>8354671</v>
      </c>
      <c r="O226" s="205">
        <v>-8354671</v>
      </c>
    </row>
    <row r="227" spans="2:15" x14ac:dyDescent="0.2">
      <c r="B227" s="130" t="s">
        <v>677</v>
      </c>
      <c r="D227" s="130">
        <v>41493405</v>
      </c>
      <c r="F227" s="130">
        <v>0</v>
      </c>
      <c r="I227" s="130">
        <v>670000</v>
      </c>
      <c r="K227" s="130">
        <v>0</v>
      </c>
      <c r="O227" s="205">
        <v>670000</v>
      </c>
    </row>
    <row r="228" spans="2:15" x14ac:dyDescent="0.2">
      <c r="B228" s="130" t="s">
        <v>678</v>
      </c>
      <c r="D228" s="130">
        <v>79638678</v>
      </c>
      <c r="F228" s="130">
        <v>-5446870</v>
      </c>
      <c r="I228" s="130">
        <v>0</v>
      </c>
      <c r="K228" s="130">
        <v>5446870</v>
      </c>
      <c r="O228" s="205">
        <v>-10893740</v>
      </c>
    </row>
    <row r="229" spans="2:15" x14ac:dyDescent="0.2">
      <c r="B229" s="130" t="s">
        <v>679</v>
      </c>
      <c r="D229" s="130">
        <v>1014176036</v>
      </c>
      <c r="F229" s="130">
        <v>-19206874</v>
      </c>
      <c r="I229" s="130">
        <v>0</v>
      </c>
      <c r="K229" s="130">
        <v>15642845</v>
      </c>
      <c r="O229" s="205">
        <v>-34849719</v>
      </c>
    </row>
    <row r="230" spans="2:15" x14ac:dyDescent="0.2">
      <c r="B230" s="130" t="s">
        <v>680</v>
      </c>
      <c r="D230" s="130">
        <v>8000885190</v>
      </c>
      <c r="F230" s="130">
        <v>0</v>
      </c>
      <c r="I230" s="130">
        <v>0</v>
      </c>
      <c r="K230" s="130">
        <v>25431950</v>
      </c>
      <c r="O230" s="205">
        <v>-25431950</v>
      </c>
    </row>
    <row r="231" spans="2:15" x14ac:dyDescent="0.2">
      <c r="B231" s="130" t="s">
        <v>681</v>
      </c>
      <c r="D231" s="130" t="s">
        <v>682</v>
      </c>
      <c r="F231" s="130">
        <v>-9092050</v>
      </c>
      <c r="I231" s="130">
        <v>0</v>
      </c>
      <c r="K231" s="130">
        <v>0</v>
      </c>
      <c r="O231" s="205">
        <v>-9092050</v>
      </c>
    </row>
    <row r="232" spans="2:15" x14ac:dyDescent="0.2">
      <c r="B232" s="130" t="s">
        <v>683</v>
      </c>
      <c r="D232" s="130">
        <v>1032483178</v>
      </c>
      <c r="F232" s="130">
        <v>-5864474</v>
      </c>
      <c r="I232" s="130">
        <v>0</v>
      </c>
      <c r="K232" s="130">
        <v>0</v>
      </c>
      <c r="O232" s="205">
        <v>-5864474</v>
      </c>
    </row>
    <row r="233" spans="2:15" x14ac:dyDescent="0.2">
      <c r="B233" s="130" t="s">
        <v>156</v>
      </c>
      <c r="D233" s="130" t="s">
        <v>155</v>
      </c>
      <c r="F233" s="130">
        <v>-445600786</v>
      </c>
      <c r="I233" s="130">
        <v>0</v>
      </c>
      <c r="K233" s="130">
        <v>611681442</v>
      </c>
      <c r="O233" s="205">
        <v>-1057282228</v>
      </c>
    </row>
    <row r="234" spans="2:15" x14ac:dyDescent="0.2">
      <c r="B234" s="130" t="s">
        <v>684</v>
      </c>
      <c r="D234" s="130" t="s">
        <v>685</v>
      </c>
      <c r="F234" s="130">
        <v>0</v>
      </c>
      <c r="I234" s="130">
        <v>0</v>
      </c>
      <c r="K234" s="130">
        <v>4481799</v>
      </c>
      <c r="O234" s="205">
        <v>-4481799</v>
      </c>
    </row>
    <row r="235" spans="2:15" x14ac:dyDescent="0.2">
      <c r="B235" s="130" t="s">
        <v>686</v>
      </c>
      <c r="D235" s="130" t="s">
        <v>687</v>
      </c>
      <c r="F235" s="130">
        <v>0</v>
      </c>
      <c r="I235" s="130">
        <v>0</v>
      </c>
      <c r="K235" s="130">
        <v>465000</v>
      </c>
      <c r="O235" s="205">
        <v>-465000</v>
      </c>
    </row>
    <row r="236" spans="2:15" x14ac:dyDescent="0.2">
      <c r="B236" s="130" t="s">
        <v>115</v>
      </c>
      <c r="D236" s="130">
        <v>80193255</v>
      </c>
      <c r="F236" s="130">
        <v>-29655739</v>
      </c>
      <c r="I236" s="130">
        <v>0</v>
      </c>
      <c r="K236" s="130">
        <v>20903402</v>
      </c>
      <c r="O236" s="205">
        <v>-50559141</v>
      </c>
    </row>
    <row r="237" spans="2:15" x14ac:dyDescent="0.2">
      <c r="B237" s="130" t="s">
        <v>688</v>
      </c>
      <c r="D237" s="130">
        <v>13818028</v>
      </c>
      <c r="F237" s="130">
        <v>630000</v>
      </c>
      <c r="I237" s="130">
        <v>0</v>
      </c>
      <c r="K237" s="130">
        <v>0</v>
      </c>
      <c r="O237" s="205">
        <v>630000</v>
      </c>
    </row>
    <row r="238" spans="2:15" x14ac:dyDescent="0.2">
      <c r="B238" s="130" t="s">
        <v>689</v>
      </c>
      <c r="D238" s="130">
        <v>52800030</v>
      </c>
      <c r="F238" s="130">
        <v>-22084429</v>
      </c>
      <c r="I238" s="130">
        <v>0</v>
      </c>
      <c r="K238" s="130">
        <v>15945999</v>
      </c>
      <c r="O238" s="205">
        <v>-38030428</v>
      </c>
    </row>
    <row r="239" spans="2:15" x14ac:dyDescent="0.2">
      <c r="B239" s="130" t="s">
        <v>690</v>
      </c>
      <c r="D239" s="130">
        <v>52898354</v>
      </c>
      <c r="F239" s="130">
        <v>-3953726</v>
      </c>
      <c r="I239" s="130">
        <v>0</v>
      </c>
      <c r="K239" s="130">
        <v>3304973</v>
      </c>
      <c r="O239" s="205">
        <v>-7258699</v>
      </c>
    </row>
    <row r="240" spans="2:15" x14ac:dyDescent="0.2">
      <c r="B240" s="130" t="s">
        <v>691</v>
      </c>
      <c r="D240" s="130" t="s">
        <v>692</v>
      </c>
      <c r="F240" s="130">
        <v>0</v>
      </c>
      <c r="I240" s="130">
        <v>0</v>
      </c>
      <c r="K240" s="130">
        <v>653190</v>
      </c>
      <c r="O240" s="205">
        <v>-653190</v>
      </c>
    </row>
    <row r="241" spans="2:15" x14ac:dyDescent="0.2">
      <c r="B241" s="130" t="s">
        <v>693</v>
      </c>
      <c r="D241" s="130" t="s">
        <v>694</v>
      </c>
      <c r="F241" s="130">
        <v>-688049</v>
      </c>
      <c r="I241" s="130">
        <v>0</v>
      </c>
      <c r="K241" s="130">
        <v>1797812</v>
      </c>
      <c r="O241" s="205">
        <v>-2485861</v>
      </c>
    </row>
    <row r="242" spans="2:15" x14ac:dyDescent="0.2">
      <c r="B242" s="130" t="s">
        <v>695</v>
      </c>
      <c r="D242" s="130">
        <v>1025522309</v>
      </c>
      <c r="F242" s="130">
        <v>-7128915</v>
      </c>
      <c r="I242" s="130">
        <v>0</v>
      </c>
      <c r="K242" s="130">
        <v>0</v>
      </c>
      <c r="O242" s="205">
        <v>-7128915</v>
      </c>
    </row>
    <row r="243" spans="2:15" x14ac:dyDescent="0.2">
      <c r="B243" s="130" t="s">
        <v>696</v>
      </c>
      <c r="D243" s="130" t="s">
        <v>697</v>
      </c>
      <c r="F243" s="130">
        <v>-5648187</v>
      </c>
      <c r="I243" s="130">
        <v>0</v>
      </c>
      <c r="K243" s="130">
        <v>7232658</v>
      </c>
      <c r="O243" s="205">
        <v>-12880845</v>
      </c>
    </row>
    <row r="244" spans="2:15" x14ac:dyDescent="0.2">
      <c r="B244" s="130" t="s">
        <v>117</v>
      </c>
      <c r="D244" s="130" t="s">
        <v>116</v>
      </c>
      <c r="F244" s="130">
        <v>-186194089</v>
      </c>
      <c r="I244" s="130">
        <v>0</v>
      </c>
      <c r="K244" s="130">
        <v>187160434</v>
      </c>
      <c r="O244" s="205">
        <v>-373354523</v>
      </c>
    </row>
    <row r="245" spans="2:15" x14ac:dyDescent="0.2">
      <c r="B245" s="130" t="s">
        <v>698</v>
      </c>
      <c r="D245" s="130">
        <v>1007428852</v>
      </c>
      <c r="F245" s="130">
        <v>-18286757.5</v>
      </c>
      <c r="I245" s="130">
        <v>0</v>
      </c>
      <c r="K245" s="130">
        <v>0</v>
      </c>
      <c r="O245" s="205">
        <v>-18286757.5</v>
      </c>
    </row>
    <row r="246" spans="2:15" x14ac:dyDescent="0.2">
      <c r="B246" s="130" t="s">
        <v>699</v>
      </c>
      <c r="D246" s="130" t="s">
        <v>700</v>
      </c>
      <c r="F246" s="130">
        <v>0</v>
      </c>
      <c r="I246" s="130">
        <v>0</v>
      </c>
      <c r="K246" s="130">
        <v>266560</v>
      </c>
      <c r="O246" s="205">
        <v>-266560</v>
      </c>
    </row>
    <row r="247" spans="2:15" x14ac:dyDescent="0.2">
      <c r="B247" s="130" t="s">
        <v>701</v>
      </c>
      <c r="D247" s="130" t="s">
        <v>702</v>
      </c>
      <c r="F247" s="130">
        <v>0</v>
      </c>
      <c r="I247" s="130">
        <v>0</v>
      </c>
      <c r="K247" s="130">
        <v>150600</v>
      </c>
      <c r="O247" s="205">
        <v>-150600</v>
      </c>
    </row>
    <row r="248" spans="2:15" x14ac:dyDescent="0.2">
      <c r="B248" s="130" t="s">
        <v>703</v>
      </c>
      <c r="D248" s="130" t="s">
        <v>704</v>
      </c>
      <c r="F248" s="130">
        <v>-442769</v>
      </c>
      <c r="I248" s="130">
        <v>0</v>
      </c>
      <c r="K248" s="130">
        <v>0</v>
      </c>
      <c r="O248" s="205">
        <v>-442769</v>
      </c>
    </row>
    <row r="249" spans="2:15" x14ac:dyDescent="0.2">
      <c r="B249" s="130" t="s">
        <v>705</v>
      </c>
      <c r="D249" s="130" t="s">
        <v>706</v>
      </c>
      <c r="F249" s="130">
        <v>600000</v>
      </c>
      <c r="I249" s="130">
        <v>0</v>
      </c>
      <c r="K249" s="130">
        <v>0</v>
      </c>
      <c r="O249" s="205">
        <v>600000</v>
      </c>
    </row>
    <row r="250" spans="2:15" x14ac:dyDescent="0.2">
      <c r="B250" s="130" t="s">
        <v>707</v>
      </c>
      <c r="D250" s="130">
        <v>1014203817</v>
      </c>
      <c r="F250" s="130">
        <v>0</v>
      </c>
      <c r="I250" s="130">
        <v>10000000</v>
      </c>
      <c r="K250" s="130">
        <v>0</v>
      </c>
      <c r="O250" s="205">
        <v>10000000</v>
      </c>
    </row>
    <row r="251" spans="2:15" x14ac:dyDescent="0.2">
      <c r="B251" s="130" t="s">
        <v>708</v>
      </c>
      <c r="D251" s="130" t="s">
        <v>709</v>
      </c>
      <c r="F251" s="130">
        <v>-162136</v>
      </c>
      <c r="I251" s="130">
        <v>0</v>
      </c>
      <c r="K251" s="130">
        <v>0</v>
      </c>
      <c r="O251" s="205">
        <v>-162136</v>
      </c>
    </row>
    <row r="252" spans="2:15" x14ac:dyDescent="0.2">
      <c r="B252" s="130" t="s">
        <v>710</v>
      </c>
      <c r="D252" s="130" t="s">
        <v>711</v>
      </c>
      <c r="F252" s="130">
        <v>0</v>
      </c>
      <c r="I252" s="130">
        <v>0</v>
      </c>
      <c r="K252" s="130">
        <v>4496091</v>
      </c>
      <c r="O252" s="205">
        <v>-4496091</v>
      </c>
    </row>
    <row r="253" spans="2:15" x14ac:dyDescent="0.2">
      <c r="B253" s="130" t="s">
        <v>712</v>
      </c>
      <c r="D253" s="130" t="s">
        <v>713</v>
      </c>
      <c r="F253" s="130">
        <v>-1295100</v>
      </c>
      <c r="I253" s="130">
        <v>0</v>
      </c>
      <c r="K253" s="130">
        <v>254850</v>
      </c>
      <c r="O253" s="205">
        <v>-1549950</v>
      </c>
    </row>
    <row r="254" spans="2:15" x14ac:dyDescent="0.2">
      <c r="B254" s="130" t="s">
        <v>119</v>
      </c>
      <c r="D254" s="130" t="s">
        <v>118</v>
      </c>
      <c r="F254" s="130">
        <v>-207980000</v>
      </c>
      <c r="I254" s="130">
        <v>0</v>
      </c>
      <c r="K254" s="130">
        <v>258347000</v>
      </c>
      <c r="O254" s="205">
        <v>-466327000</v>
      </c>
    </row>
    <row r="255" spans="2:15" x14ac:dyDescent="0.2">
      <c r="B255" s="130" t="s">
        <v>714</v>
      </c>
      <c r="D255" s="130" t="s">
        <v>715</v>
      </c>
      <c r="F255" s="130">
        <v>-395858</v>
      </c>
      <c r="I255" s="130">
        <v>0</v>
      </c>
      <c r="K255" s="130">
        <v>0</v>
      </c>
      <c r="O255" s="205">
        <v>-395858</v>
      </c>
    </row>
    <row r="256" spans="2:15" x14ac:dyDescent="0.2">
      <c r="B256" s="130" t="s">
        <v>716</v>
      </c>
      <c r="D256" s="130">
        <v>1030525717</v>
      </c>
      <c r="F256" s="130">
        <v>-4260631.9800000004</v>
      </c>
      <c r="I256" s="130">
        <v>0</v>
      </c>
      <c r="K256" s="130">
        <v>0</v>
      </c>
      <c r="O256" s="205">
        <v>-4260631.9800000004</v>
      </c>
    </row>
    <row r="257" spans="2:15" x14ac:dyDescent="0.2">
      <c r="B257" s="130" t="s">
        <v>121</v>
      </c>
      <c r="D257" s="130" t="s">
        <v>120</v>
      </c>
      <c r="F257" s="130">
        <v>-35388374</v>
      </c>
      <c r="I257" s="130">
        <v>0</v>
      </c>
      <c r="K257" s="130">
        <v>32576000</v>
      </c>
      <c r="O257" s="205">
        <v>-67964374</v>
      </c>
    </row>
    <row r="258" spans="2:15" x14ac:dyDescent="0.2">
      <c r="B258" s="130" t="s">
        <v>717</v>
      </c>
      <c r="D258" s="130">
        <v>52286333</v>
      </c>
      <c r="F258" s="130">
        <v>-1813280</v>
      </c>
      <c r="I258" s="130">
        <v>0</v>
      </c>
      <c r="K258" s="130">
        <v>0</v>
      </c>
      <c r="O258" s="205">
        <v>-1813280</v>
      </c>
    </row>
    <row r="259" spans="2:15" x14ac:dyDescent="0.2">
      <c r="B259" s="130" t="s">
        <v>718</v>
      </c>
      <c r="D259" s="130">
        <v>1070730630</v>
      </c>
      <c r="F259" s="130">
        <v>-21522470.5</v>
      </c>
      <c r="I259" s="130">
        <v>0</v>
      </c>
      <c r="K259" s="130">
        <v>14665079.5</v>
      </c>
      <c r="O259" s="205">
        <v>-36187550</v>
      </c>
    </row>
    <row r="260" spans="2:15" x14ac:dyDescent="0.2">
      <c r="B260" s="130" t="s">
        <v>123</v>
      </c>
      <c r="D260" s="130" t="s">
        <v>122</v>
      </c>
      <c r="F260" s="130">
        <v>-438314047</v>
      </c>
      <c r="I260" s="130">
        <v>40000000</v>
      </c>
      <c r="K260" s="130">
        <v>608333900</v>
      </c>
      <c r="O260" s="205">
        <v>-1006647947</v>
      </c>
    </row>
    <row r="261" spans="2:15" x14ac:dyDescent="0.2">
      <c r="B261" s="130" t="s">
        <v>124</v>
      </c>
      <c r="D261" s="130">
        <v>16356201</v>
      </c>
      <c r="F261" s="130">
        <v>-280664404</v>
      </c>
      <c r="I261" s="130">
        <v>5223900</v>
      </c>
      <c r="K261" s="130">
        <v>258811100</v>
      </c>
      <c r="O261" s="205">
        <v>-534251604</v>
      </c>
    </row>
    <row r="262" spans="2:15" x14ac:dyDescent="0.2">
      <c r="B262" s="130" t="s">
        <v>719</v>
      </c>
      <c r="D262" s="130">
        <v>79285306</v>
      </c>
      <c r="F262" s="130">
        <v>630000</v>
      </c>
      <c r="I262" s="130">
        <v>0</v>
      </c>
      <c r="K262" s="130">
        <v>0</v>
      </c>
      <c r="O262" s="205">
        <v>630000</v>
      </c>
    </row>
    <row r="263" spans="2:15" x14ac:dyDescent="0.2">
      <c r="B263" s="130" t="s">
        <v>159</v>
      </c>
      <c r="D263" s="130" t="s">
        <v>158</v>
      </c>
      <c r="F263" s="130">
        <v>-251424750</v>
      </c>
      <c r="I263" s="130">
        <v>0</v>
      </c>
      <c r="K263" s="130">
        <v>245382400</v>
      </c>
      <c r="O263" s="205">
        <v>-496807150</v>
      </c>
    </row>
    <row r="264" spans="2:15" x14ac:dyDescent="0.2">
      <c r="B264" s="130" t="s">
        <v>720</v>
      </c>
      <c r="D264" s="130" t="s">
        <v>721</v>
      </c>
      <c r="F264" s="130">
        <v>0</v>
      </c>
      <c r="I264" s="130">
        <v>0</v>
      </c>
      <c r="K264" s="130">
        <v>1773442</v>
      </c>
      <c r="O264" s="205">
        <v>-1773442</v>
      </c>
    </row>
    <row r="265" spans="2:15" x14ac:dyDescent="0.2">
      <c r="B265" s="130" t="s">
        <v>722</v>
      </c>
      <c r="D265" s="130" t="s">
        <v>723</v>
      </c>
      <c r="F265" s="130">
        <v>38709665</v>
      </c>
      <c r="I265" s="130">
        <v>21536245</v>
      </c>
      <c r="K265" s="130">
        <v>0</v>
      </c>
      <c r="O265" s="205">
        <v>60245910</v>
      </c>
    </row>
    <row r="266" spans="2:15" x14ac:dyDescent="0.2">
      <c r="B266" s="130" t="s">
        <v>724</v>
      </c>
      <c r="D266" s="130" t="s">
        <v>725</v>
      </c>
      <c r="F266" s="130">
        <v>0</v>
      </c>
      <c r="I266" s="130">
        <v>0</v>
      </c>
      <c r="K266" s="130">
        <v>53000</v>
      </c>
      <c r="O266" s="205">
        <v>-53000</v>
      </c>
    </row>
    <row r="267" spans="2:15" x14ac:dyDescent="0.2">
      <c r="B267" s="130" t="s">
        <v>726</v>
      </c>
      <c r="D267" s="130" t="s">
        <v>727</v>
      </c>
      <c r="F267" s="130">
        <v>-3700000</v>
      </c>
      <c r="I267" s="130">
        <v>0</v>
      </c>
      <c r="K267" s="130">
        <v>0</v>
      </c>
      <c r="O267" s="205">
        <v>-3700000</v>
      </c>
    </row>
    <row r="268" spans="2:15" x14ac:dyDescent="0.2">
      <c r="B268" s="130" t="s">
        <v>728</v>
      </c>
      <c r="D268" s="130">
        <v>52087385</v>
      </c>
      <c r="F268" s="130">
        <v>1230000</v>
      </c>
      <c r="I268" s="130">
        <v>0</v>
      </c>
      <c r="K268" s="130">
        <v>0</v>
      </c>
      <c r="O268" s="205">
        <v>1230000</v>
      </c>
    </row>
    <row r="269" spans="2:15" x14ac:dyDescent="0.2">
      <c r="B269" s="130" t="s">
        <v>729</v>
      </c>
      <c r="D269" s="130">
        <v>39524954</v>
      </c>
      <c r="F269" s="130">
        <v>8500000</v>
      </c>
      <c r="I269" s="130">
        <v>0</v>
      </c>
      <c r="K269" s="130">
        <v>0</v>
      </c>
      <c r="O269" s="205">
        <v>8500000</v>
      </c>
    </row>
    <row r="270" spans="2:15" x14ac:dyDescent="0.2">
      <c r="B270" s="130" t="s">
        <v>730</v>
      </c>
      <c r="D270" s="130" t="s">
        <v>731</v>
      </c>
      <c r="F270" s="130">
        <v>-2599210</v>
      </c>
      <c r="I270" s="130">
        <v>0</v>
      </c>
      <c r="K270" s="130">
        <v>35278869</v>
      </c>
      <c r="O270" s="205">
        <v>-37878079</v>
      </c>
    </row>
    <row r="271" spans="2:15" x14ac:dyDescent="0.2">
      <c r="B271" s="130" t="s">
        <v>732</v>
      </c>
      <c r="D271" s="130" t="s">
        <v>733</v>
      </c>
      <c r="F271" s="130">
        <v>-280000</v>
      </c>
      <c r="I271" s="130">
        <v>0</v>
      </c>
      <c r="K271" s="130">
        <v>0</v>
      </c>
      <c r="O271" s="205">
        <v>-280000</v>
      </c>
    </row>
    <row r="272" spans="2:15" x14ac:dyDescent="0.2">
      <c r="B272" s="130" t="s">
        <v>734</v>
      </c>
      <c r="D272" s="130">
        <v>1001119290</v>
      </c>
      <c r="F272" s="130">
        <v>-865460.39</v>
      </c>
      <c r="I272" s="130">
        <v>0</v>
      </c>
      <c r="K272" s="130">
        <v>0</v>
      </c>
      <c r="O272" s="205">
        <v>-865460.39</v>
      </c>
    </row>
    <row r="273" spans="2:15" x14ac:dyDescent="0.2">
      <c r="B273" s="130" t="s">
        <v>161</v>
      </c>
      <c r="D273" s="130" t="s">
        <v>160</v>
      </c>
      <c r="F273" s="130">
        <v>-102243295.54000001</v>
      </c>
      <c r="I273" s="130">
        <v>0</v>
      </c>
      <c r="K273" s="130">
        <v>168836538</v>
      </c>
      <c r="O273" s="205">
        <v>-271079833.54000002</v>
      </c>
    </row>
    <row r="274" spans="2:15" x14ac:dyDescent="0.2">
      <c r="B274" s="130" t="s">
        <v>735</v>
      </c>
      <c r="D274" s="130" t="s">
        <v>736</v>
      </c>
      <c r="F274" s="130">
        <v>-4567220</v>
      </c>
      <c r="I274" s="130">
        <v>0</v>
      </c>
      <c r="K274" s="130">
        <v>51170596</v>
      </c>
      <c r="O274" s="205">
        <v>-55737816</v>
      </c>
    </row>
    <row r="275" spans="2:15" x14ac:dyDescent="0.2">
      <c r="B275" s="130" t="s">
        <v>737</v>
      </c>
      <c r="D275" s="130">
        <v>1022380883</v>
      </c>
      <c r="F275" s="130">
        <v>0</v>
      </c>
      <c r="I275" s="130">
        <v>0</v>
      </c>
      <c r="K275" s="130">
        <v>1644912</v>
      </c>
      <c r="O275" s="205">
        <v>-1644912</v>
      </c>
    </row>
    <row r="276" spans="2:15" x14ac:dyDescent="0.2">
      <c r="B276" s="130" t="s">
        <v>738</v>
      </c>
      <c r="D276" s="130" t="s">
        <v>739</v>
      </c>
      <c r="F276" s="130">
        <v>-50248670</v>
      </c>
      <c r="I276" s="130">
        <v>0</v>
      </c>
      <c r="K276" s="130">
        <v>0</v>
      </c>
      <c r="O276" s="205">
        <v>-50248670</v>
      </c>
    </row>
    <row r="277" spans="2:15" x14ac:dyDescent="0.2">
      <c r="B277" s="130" t="s">
        <v>125</v>
      </c>
      <c r="D277" s="130">
        <v>79045933</v>
      </c>
      <c r="F277" s="130">
        <v>-499237184</v>
      </c>
      <c r="I277" s="130">
        <v>0</v>
      </c>
      <c r="K277" s="130">
        <v>416933900</v>
      </c>
      <c r="O277" s="205">
        <v>-916171084</v>
      </c>
    </row>
    <row r="278" spans="2:15" x14ac:dyDescent="0.2">
      <c r="B278" s="130" t="s">
        <v>740</v>
      </c>
      <c r="D278" s="130">
        <v>1000935343</v>
      </c>
      <c r="F278" s="130">
        <v>0</v>
      </c>
      <c r="I278" s="130">
        <v>0</v>
      </c>
      <c r="K278" s="130">
        <v>12954538</v>
      </c>
      <c r="O278" s="205">
        <v>-12954538</v>
      </c>
    </row>
    <row r="279" spans="2:15" x14ac:dyDescent="0.2">
      <c r="B279" s="130" t="s">
        <v>741</v>
      </c>
      <c r="D279" s="130">
        <v>80354807</v>
      </c>
      <c r="F279" s="130">
        <v>0</v>
      </c>
      <c r="I279" s="130">
        <v>0</v>
      </c>
      <c r="K279" s="130">
        <v>2232816</v>
      </c>
      <c r="O279" s="205">
        <v>-2232816</v>
      </c>
    </row>
    <row r="280" spans="2:15" x14ac:dyDescent="0.2">
      <c r="B280" s="130" t="s">
        <v>742</v>
      </c>
      <c r="D280" s="130">
        <v>1108932580</v>
      </c>
      <c r="F280" s="130">
        <v>0</v>
      </c>
      <c r="I280" s="130">
        <v>630000</v>
      </c>
      <c r="K280" s="130">
        <v>0</v>
      </c>
      <c r="O280" s="205">
        <v>630000</v>
      </c>
    </row>
    <row r="281" spans="2:15" x14ac:dyDescent="0.2">
      <c r="B281" s="130" t="s">
        <v>743</v>
      </c>
      <c r="D281" s="130">
        <v>1019047476</v>
      </c>
      <c r="F281" s="130">
        <v>-2387164</v>
      </c>
      <c r="I281" s="130">
        <v>0</v>
      </c>
      <c r="K281" s="130">
        <v>2435407</v>
      </c>
      <c r="O281" s="205">
        <v>-4822571</v>
      </c>
    </row>
    <row r="282" spans="2:15" x14ac:dyDescent="0.2">
      <c r="B282" s="130" t="s">
        <v>744</v>
      </c>
      <c r="D282" s="130">
        <v>52175422</v>
      </c>
      <c r="F282" s="130">
        <v>-34805032.640000001</v>
      </c>
      <c r="I282" s="130">
        <v>0</v>
      </c>
      <c r="K282" s="130">
        <v>17674957.5</v>
      </c>
      <c r="O282" s="205">
        <v>-52479990.140000001</v>
      </c>
    </row>
    <row r="283" spans="2:15" x14ac:dyDescent="0.2">
      <c r="B283" s="130" t="s">
        <v>745</v>
      </c>
      <c r="D283" s="130">
        <v>53045561</v>
      </c>
      <c r="F283" s="130">
        <v>-1550566</v>
      </c>
      <c r="I283" s="130">
        <v>0</v>
      </c>
      <c r="K283" s="130">
        <v>21612514</v>
      </c>
      <c r="O283" s="205">
        <v>-23163080</v>
      </c>
    </row>
    <row r="284" spans="2:15" x14ac:dyDescent="0.2">
      <c r="B284" s="130" t="s">
        <v>746</v>
      </c>
      <c r="D284" s="130" t="s">
        <v>747</v>
      </c>
      <c r="F284" s="130">
        <v>-19649115</v>
      </c>
      <c r="I284" s="130">
        <v>0</v>
      </c>
      <c r="K284" s="130">
        <v>14317600</v>
      </c>
      <c r="O284" s="205">
        <v>-33966715</v>
      </c>
    </row>
    <row r="285" spans="2:15" x14ac:dyDescent="0.2">
      <c r="B285" s="130" t="s">
        <v>746</v>
      </c>
      <c r="D285" s="130" t="s">
        <v>748</v>
      </c>
      <c r="F285" s="130">
        <v>-9915937</v>
      </c>
      <c r="I285" s="130">
        <v>0</v>
      </c>
      <c r="K285" s="130">
        <v>3668292</v>
      </c>
      <c r="O285" s="205">
        <v>-13584229</v>
      </c>
    </row>
    <row r="286" spans="2:15" x14ac:dyDescent="0.2">
      <c r="B286" s="130" t="s">
        <v>749</v>
      </c>
      <c r="D286" s="130">
        <v>14010065</v>
      </c>
      <c r="F286" s="130">
        <v>0</v>
      </c>
      <c r="I286" s="130">
        <v>0</v>
      </c>
      <c r="K286" s="130">
        <v>1160000</v>
      </c>
      <c r="O286" s="205">
        <v>-1160000</v>
      </c>
    </row>
    <row r="287" spans="2:15" x14ac:dyDescent="0.2">
      <c r="B287" s="130" t="s">
        <v>750</v>
      </c>
      <c r="D287" s="130">
        <v>39819298</v>
      </c>
      <c r="F287" s="130">
        <v>0</v>
      </c>
      <c r="I287" s="130">
        <v>0</v>
      </c>
      <c r="K287" s="130">
        <v>330000</v>
      </c>
      <c r="O287" s="205">
        <v>-330000</v>
      </c>
    </row>
    <row r="288" spans="2:15" x14ac:dyDescent="0.2">
      <c r="B288" s="130" t="s">
        <v>751</v>
      </c>
      <c r="D288" s="130">
        <v>19448441</v>
      </c>
      <c r="F288" s="130">
        <v>500000</v>
      </c>
      <c r="I288" s="130">
        <v>0</v>
      </c>
      <c r="K288" s="130">
        <v>0</v>
      </c>
      <c r="O288" s="205">
        <v>500000</v>
      </c>
    </row>
    <row r="289" spans="2:15" x14ac:dyDescent="0.2">
      <c r="B289" s="130" t="s">
        <v>752</v>
      </c>
      <c r="D289" s="130" t="s">
        <v>753</v>
      </c>
      <c r="F289" s="130">
        <v>-1731308</v>
      </c>
      <c r="I289" s="130">
        <v>0</v>
      </c>
      <c r="K289" s="130">
        <v>3778403</v>
      </c>
      <c r="O289" s="205">
        <v>-5509711</v>
      </c>
    </row>
    <row r="290" spans="2:15" x14ac:dyDescent="0.2">
      <c r="B290" s="130" t="s">
        <v>754</v>
      </c>
      <c r="D290" s="130" t="s">
        <v>755</v>
      </c>
      <c r="F290" s="130">
        <v>-4359600</v>
      </c>
      <c r="I290" s="130">
        <v>0</v>
      </c>
      <c r="K290" s="130">
        <v>0</v>
      </c>
      <c r="O290" s="205">
        <v>-4359600</v>
      </c>
    </row>
    <row r="291" spans="2:15" x14ac:dyDescent="0.2">
      <c r="B291" s="130" t="s">
        <v>756</v>
      </c>
      <c r="D291" s="130">
        <v>80874266</v>
      </c>
      <c r="F291" s="130">
        <v>0</v>
      </c>
      <c r="I291" s="130">
        <v>0</v>
      </c>
      <c r="K291" s="130">
        <v>8750000</v>
      </c>
      <c r="O291" s="205">
        <v>-8750000</v>
      </c>
    </row>
    <row r="292" spans="2:15" x14ac:dyDescent="0.2">
      <c r="B292" s="130" t="s">
        <v>757</v>
      </c>
      <c r="D292" s="130">
        <v>1010074086</v>
      </c>
      <c r="F292" s="130">
        <v>0</v>
      </c>
      <c r="I292" s="130">
        <v>0</v>
      </c>
      <c r="K292" s="130">
        <v>2993469</v>
      </c>
      <c r="O292" s="205">
        <v>-2993469</v>
      </c>
    </row>
    <row r="293" spans="2:15" x14ac:dyDescent="0.2">
      <c r="B293" s="130" t="s">
        <v>758</v>
      </c>
      <c r="D293" s="130">
        <v>1024473224</v>
      </c>
      <c r="F293" s="130">
        <v>0</v>
      </c>
      <c r="I293" s="130">
        <v>0</v>
      </c>
      <c r="K293" s="130">
        <v>5153284</v>
      </c>
      <c r="O293" s="205">
        <v>-5153284</v>
      </c>
    </row>
    <row r="294" spans="2:15" x14ac:dyDescent="0.2">
      <c r="B294" s="130" t="s">
        <v>759</v>
      </c>
      <c r="D294" s="130" t="s">
        <v>760</v>
      </c>
      <c r="F294" s="130">
        <v>-792272</v>
      </c>
      <c r="I294" s="130">
        <v>0</v>
      </c>
      <c r="K294" s="130">
        <v>0</v>
      </c>
      <c r="O294" s="205">
        <v>-792272</v>
      </c>
    </row>
    <row r="295" spans="2:15" x14ac:dyDescent="0.2">
      <c r="B295" s="130" t="s">
        <v>127</v>
      </c>
      <c r="D295" s="130" t="s">
        <v>126</v>
      </c>
      <c r="F295" s="130">
        <v>-46915213</v>
      </c>
      <c r="I295" s="130">
        <v>0</v>
      </c>
      <c r="K295" s="130">
        <v>71856076</v>
      </c>
      <c r="O295" s="205">
        <v>-118771289</v>
      </c>
    </row>
    <row r="296" spans="2:15" x14ac:dyDescent="0.2">
      <c r="B296" s="130" t="s">
        <v>761</v>
      </c>
      <c r="D296" s="130">
        <v>1193088681</v>
      </c>
      <c r="F296" s="130">
        <v>-6047324</v>
      </c>
      <c r="I296" s="130">
        <v>0</v>
      </c>
      <c r="K296" s="130">
        <v>14124558</v>
      </c>
      <c r="O296" s="205">
        <v>-20171882</v>
      </c>
    </row>
    <row r="297" spans="2:15" x14ac:dyDescent="0.2">
      <c r="B297" s="130" t="s">
        <v>762</v>
      </c>
      <c r="D297" s="130">
        <v>1000460027</v>
      </c>
      <c r="F297" s="130">
        <v>0</v>
      </c>
      <c r="I297" s="130">
        <v>0</v>
      </c>
      <c r="K297" s="130">
        <v>490634</v>
      </c>
      <c r="O297" s="205">
        <v>-490634</v>
      </c>
    </row>
    <row r="298" spans="2:15" x14ac:dyDescent="0.2">
      <c r="B298" s="130" t="s">
        <v>763</v>
      </c>
      <c r="D298" s="130">
        <v>1030627854</v>
      </c>
      <c r="F298" s="130">
        <v>0</v>
      </c>
      <c r="I298" s="130">
        <v>0</v>
      </c>
      <c r="K298" s="130">
        <v>5274278</v>
      </c>
      <c r="O298" s="205">
        <v>-5274278</v>
      </c>
    </row>
    <row r="299" spans="2:15" x14ac:dyDescent="0.2">
      <c r="B299" s="130" t="s">
        <v>764</v>
      </c>
      <c r="D299" s="130" t="s">
        <v>765</v>
      </c>
      <c r="F299" s="130">
        <v>0</v>
      </c>
      <c r="I299" s="130">
        <v>0</v>
      </c>
      <c r="K299" s="130">
        <v>1106057</v>
      </c>
      <c r="O299" s="205">
        <v>-1106057</v>
      </c>
    </row>
    <row r="300" spans="2:15" x14ac:dyDescent="0.2">
      <c r="B300" s="130" t="s">
        <v>766</v>
      </c>
      <c r="D300" s="130">
        <v>1015479829</v>
      </c>
      <c r="F300" s="130">
        <v>-9948595</v>
      </c>
      <c r="I300" s="130">
        <v>0</v>
      </c>
      <c r="K300" s="130">
        <v>5241374</v>
      </c>
      <c r="O300" s="205">
        <v>-15189969</v>
      </c>
    </row>
    <row r="301" spans="2:15" x14ac:dyDescent="0.2">
      <c r="B301" s="130" t="s">
        <v>767</v>
      </c>
      <c r="D301" s="130">
        <v>39672920</v>
      </c>
      <c r="F301" s="130">
        <v>0</v>
      </c>
      <c r="I301" s="130">
        <v>0</v>
      </c>
      <c r="K301" s="130">
        <v>10312633</v>
      </c>
      <c r="O301" s="205">
        <v>-10312633</v>
      </c>
    </row>
    <row r="302" spans="2:15" x14ac:dyDescent="0.2">
      <c r="B302" s="130" t="s">
        <v>128</v>
      </c>
      <c r="D302" s="130">
        <v>1030623366</v>
      </c>
      <c r="F302" s="130">
        <v>-53855817</v>
      </c>
      <c r="I302" s="130">
        <v>0</v>
      </c>
      <c r="K302" s="130">
        <v>87396270</v>
      </c>
      <c r="O302" s="205">
        <v>-141252087</v>
      </c>
    </row>
    <row r="303" spans="2:15" x14ac:dyDescent="0.2">
      <c r="B303" s="130" t="s">
        <v>768</v>
      </c>
      <c r="D303" s="130" t="s">
        <v>769</v>
      </c>
      <c r="F303" s="130">
        <v>-31118438</v>
      </c>
      <c r="I303" s="130">
        <v>0</v>
      </c>
      <c r="K303" s="130">
        <v>0</v>
      </c>
      <c r="O303" s="205">
        <v>-31118438</v>
      </c>
    </row>
    <row r="304" spans="2:15" x14ac:dyDescent="0.2">
      <c r="B304" s="130" t="s">
        <v>770</v>
      </c>
      <c r="D304" s="130" t="s">
        <v>771</v>
      </c>
      <c r="F304" s="130">
        <v>0</v>
      </c>
      <c r="I304" s="130">
        <v>0</v>
      </c>
      <c r="K304" s="130">
        <v>1770000</v>
      </c>
      <c r="O304" s="205">
        <v>-1770000</v>
      </c>
    </row>
    <row r="305" spans="2:15" x14ac:dyDescent="0.2">
      <c r="B305" s="130" t="s">
        <v>772</v>
      </c>
      <c r="D305" s="130">
        <v>52173587</v>
      </c>
      <c r="F305" s="130">
        <v>-2555820</v>
      </c>
      <c r="I305" s="130">
        <v>0</v>
      </c>
      <c r="K305" s="130">
        <v>0</v>
      </c>
      <c r="O305" s="205">
        <v>-2555820</v>
      </c>
    </row>
    <row r="306" spans="2:15" x14ac:dyDescent="0.2">
      <c r="B306" s="130" t="s">
        <v>773</v>
      </c>
      <c r="D306" s="130" t="s">
        <v>774</v>
      </c>
      <c r="F306" s="130">
        <v>-450000</v>
      </c>
      <c r="I306" s="130">
        <v>0</v>
      </c>
      <c r="K306" s="130">
        <v>0</v>
      </c>
      <c r="O306" s="205">
        <v>-450000</v>
      </c>
    </row>
    <row r="307" spans="2:15" x14ac:dyDescent="0.2">
      <c r="B307" s="130" t="s">
        <v>775</v>
      </c>
      <c r="D307" s="130">
        <v>51623636</v>
      </c>
      <c r="F307" s="130">
        <v>0</v>
      </c>
      <c r="I307" s="130">
        <v>1300000</v>
      </c>
      <c r="K307" s="130">
        <v>0</v>
      </c>
      <c r="O307" s="205">
        <v>1300000</v>
      </c>
    </row>
    <row r="308" spans="2:15" x14ac:dyDescent="0.2">
      <c r="B308" s="130" t="s">
        <v>130</v>
      </c>
      <c r="D308" s="130" t="s">
        <v>129</v>
      </c>
      <c r="F308" s="130">
        <v>-51746000</v>
      </c>
      <c r="I308" s="130">
        <v>0</v>
      </c>
      <c r="K308" s="130">
        <v>46314000</v>
      </c>
      <c r="O308" s="205">
        <v>-98060000</v>
      </c>
    </row>
    <row r="309" spans="2:15" x14ac:dyDescent="0.2">
      <c r="B309" s="130" t="s">
        <v>776</v>
      </c>
      <c r="D309" s="130" t="s">
        <v>777</v>
      </c>
      <c r="F309" s="130">
        <v>0</v>
      </c>
      <c r="I309" s="130">
        <v>0</v>
      </c>
      <c r="K309" s="130">
        <v>299600</v>
      </c>
      <c r="O309" s="205">
        <v>-299600</v>
      </c>
    </row>
    <row r="310" spans="2:15" x14ac:dyDescent="0.2">
      <c r="B310" s="130" t="s">
        <v>778</v>
      </c>
      <c r="D310" s="130">
        <v>1000856368</v>
      </c>
      <c r="F310" s="130">
        <v>0</v>
      </c>
      <c r="I310" s="130">
        <v>0</v>
      </c>
      <c r="K310" s="130">
        <v>7396121</v>
      </c>
      <c r="O310" s="205">
        <v>-7396121</v>
      </c>
    </row>
    <row r="311" spans="2:15" x14ac:dyDescent="0.2">
      <c r="B311" s="130" t="s">
        <v>779</v>
      </c>
      <c r="D311" s="130">
        <v>52755965</v>
      </c>
      <c r="F311" s="130">
        <v>0</v>
      </c>
      <c r="I311" s="130">
        <v>0</v>
      </c>
      <c r="K311" s="130">
        <v>530700</v>
      </c>
      <c r="O311" s="205">
        <v>-530700</v>
      </c>
    </row>
    <row r="312" spans="2:15" x14ac:dyDescent="0.2">
      <c r="B312" s="130" t="s">
        <v>131</v>
      </c>
      <c r="D312" s="130">
        <v>1018427887</v>
      </c>
      <c r="F312" s="130">
        <v>-14844700</v>
      </c>
      <c r="I312" s="130">
        <v>0</v>
      </c>
      <c r="K312" s="130">
        <v>69959412</v>
      </c>
      <c r="O312" s="205">
        <v>-84804112</v>
      </c>
    </row>
    <row r="313" spans="2:15" x14ac:dyDescent="0.2">
      <c r="B313" s="130" t="s">
        <v>780</v>
      </c>
      <c r="D313" s="130" t="s">
        <v>781</v>
      </c>
      <c r="F313" s="130">
        <v>0</v>
      </c>
      <c r="I313" s="130">
        <v>0</v>
      </c>
      <c r="K313" s="130">
        <v>3370014</v>
      </c>
      <c r="O313" s="205">
        <v>-3370014</v>
      </c>
    </row>
    <row r="314" spans="2:15" x14ac:dyDescent="0.2">
      <c r="B314" s="130" t="s">
        <v>133</v>
      </c>
      <c r="D314" s="130" t="s">
        <v>132</v>
      </c>
      <c r="F314" s="130">
        <v>-7292665</v>
      </c>
      <c r="I314" s="130">
        <v>0</v>
      </c>
      <c r="K314" s="130">
        <v>12474025</v>
      </c>
      <c r="O314" s="205">
        <v>-19766690</v>
      </c>
    </row>
    <row r="315" spans="2:15" x14ac:dyDescent="0.2">
      <c r="B315" s="130" t="s">
        <v>782</v>
      </c>
      <c r="D315" s="130">
        <v>1000378292</v>
      </c>
      <c r="F315" s="130">
        <v>-3299351</v>
      </c>
      <c r="I315" s="130">
        <v>0</v>
      </c>
      <c r="K315" s="130">
        <v>0</v>
      </c>
      <c r="O315" s="205">
        <v>-3299351</v>
      </c>
    </row>
    <row r="316" spans="2:15" x14ac:dyDescent="0.2">
      <c r="B316" s="130" t="s">
        <v>783</v>
      </c>
      <c r="D316" s="130">
        <v>37826029</v>
      </c>
      <c r="F316" s="130">
        <v>600000</v>
      </c>
      <c r="I316" s="130">
        <v>0</v>
      </c>
      <c r="K316" s="130">
        <v>0</v>
      </c>
      <c r="O316" s="205">
        <v>600000</v>
      </c>
    </row>
    <row r="317" spans="2:15" x14ac:dyDescent="0.2">
      <c r="B317" s="130" t="s">
        <v>784</v>
      </c>
      <c r="D317" s="130" t="s">
        <v>785</v>
      </c>
      <c r="F317" s="130">
        <v>-950000</v>
      </c>
      <c r="I317" s="130">
        <v>0</v>
      </c>
      <c r="K317" s="130">
        <v>2537000</v>
      </c>
      <c r="O317" s="205">
        <v>-3487000</v>
      </c>
    </row>
    <row r="318" spans="2:15" x14ac:dyDescent="0.2">
      <c r="B318" s="130" t="s">
        <v>786</v>
      </c>
      <c r="D318" s="130">
        <v>1033096148</v>
      </c>
      <c r="F318" s="130">
        <v>-568840.81999999995</v>
      </c>
      <c r="I318" s="130">
        <v>0</v>
      </c>
      <c r="K318" s="130">
        <v>0</v>
      </c>
      <c r="O318" s="205">
        <v>-568840.81999999995</v>
      </c>
    </row>
    <row r="319" spans="2:15" x14ac:dyDescent="0.2">
      <c r="B319" s="130" t="s">
        <v>787</v>
      </c>
      <c r="D319" s="130">
        <v>1005929699</v>
      </c>
      <c r="F319" s="130">
        <v>-2083532</v>
      </c>
      <c r="I319" s="130">
        <v>0</v>
      </c>
      <c r="K319" s="130">
        <v>14296965</v>
      </c>
      <c r="O319" s="205">
        <v>-16380497</v>
      </c>
    </row>
    <row r="320" spans="2:15" x14ac:dyDescent="0.2">
      <c r="B320" s="130" t="s">
        <v>788</v>
      </c>
      <c r="D320" s="130" t="s">
        <v>789</v>
      </c>
      <c r="F320" s="130">
        <v>-20153419</v>
      </c>
      <c r="I320" s="130">
        <v>0</v>
      </c>
      <c r="K320" s="130">
        <v>3466190</v>
      </c>
      <c r="O320" s="205">
        <v>-23619609</v>
      </c>
    </row>
    <row r="321" spans="2:15" x14ac:dyDescent="0.2">
      <c r="B321" s="130" t="s">
        <v>135</v>
      </c>
      <c r="D321" s="130" t="s">
        <v>134</v>
      </c>
      <c r="F321" s="130">
        <v>-98395967</v>
      </c>
      <c r="I321" s="130">
        <v>0</v>
      </c>
      <c r="K321" s="130">
        <v>103871515</v>
      </c>
      <c r="O321" s="205">
        <v>-202267482</v>
      </c>
    </row>
    <row r="322" spans="2:15" x14ac:dyDescent="0.2">
      <c r="B322" s="130" t="s">
        <v>790</v>
      </c>
      <c r="D322" s="130">
        <v>51932368</v>
      </c>
      <c r="F322" s="130">
        <v>0</v>
      </c>
      <c r="I322" s="130">
        <v>200000</v>
      </c>
      <c r="K322" s="130">
        <v>987727</v>
      </c>
      <c r="O322" s="205">
        <v>-787727</v>
      </c>
    </row>
    <row r="323" spans="2:15" x14ac:dyDescent="0.2">
      <c r="B323" s="130" t="s">
        <v>791</v>
      </c>
      <c r="D323" s="130" t="s">
        <v>792</v>
      </c>
      <c r="F323" s="130">
        <v>0</v>
      </c>
      <c r="I323" s="130">
        <v>0</v>
      </c>
      <c r="K323" s="130">
        <v>15328000</v>
      </c>
      <c r="O323" s="205">
        <v>-15328000</v>
      </c>
    </row>
    <row r="324" spans="2:15" x14ac:dyDescent="0.2">
      <c r="B324" s="130" t="s">
        <v>793</v>
      </c>
      <c r="D324" s="130">
        <v>92550185</v>
      </c>
      <c r="F324" s="130">
        <v>0</v>
      </c>
      <c r="I324" s="130">
        <v>0</v>
      </c>
      <c r="K324" s="130">
        <v>633969</v>
      </c>
      <c r="O324" s="205">
        <v>-633969</v>
      </c>
    </row>
    <row r="325" spans="2:15" x14ac:dyDescent="0.2">
      <c r="B325" s="130" t="s">
        <v>794</v>
      </c>
      <c r="D325" s="130">
        <v>1032457483</v>
      </c>
      <c r="F325" s="130">
        <v>0</v>
      </c>
      <c r="I325" s="130">
        <v>0</v>
      </c>
      <c r="K325" s="130">
        <v>7335990</v>
      </c>
      <c r="O325" s="205">
        <v>-7335990</v>
      </c>
    </row>
    <row r="326" spans="2:15" x14ac:dyDescent="0.2">
      <c r="B326" s="130" t="s">
        <v>795</v>
      </c>
      <c r="D326" s="130">
        <v>1023039143</v>
      </c>
      <c r="F326" s="130">
        <v>-23258807</v>
      </c>
      <c r="I326" s="130">
        <v>0</v>
      </c>
      <c r="K326" s="130">
        <v>14852994</v>
      </c>
      <c r="O326" s="205">
        <v>-38111801</v>
      </c>
    </row>
    <row r="327" spans="2:15" x14ac:dyDescent="0.2">
      <c r="B327" s="130" t="s">
        <v>796</v>
      </c>
      <c r="D327" s="130">
        <v>1001116149</v>
      </c>
      <c r="F327" s="130">
        <v>-20098217.629999999</v>
      </c>
      <c r="I327" s="130">
        <v>0</v>
      </c>
      <c r="K327" s="130">
        <v>15990061.67</v>
      </c>
      <c r="O327" s="205">
        <v>-36088279.299999997</v>
      </c>
    </row>
    <row r="328" spans="2:15" x14ac:dyDescent="0.2">
      <c r="B328" s="130" t="s">
        <v>797</v>
      </c>
      <c r="D328" s="130">
        <v>1000603427</v>
      </c>
      <c r="F328" s="130">
        <v>-21230449.5</v>
      </c>
      <c r="I328" s="130">
        <v>0</v>
      </c>
      <c r="K328" s="130">
        <v>17506901.73</v>
      </c>
      <c r="O328" s="205">
        <v>-38737351.229999997</v>
      </c>
    </row>
    <row r="329" spans="2:15" x14ac:dyDescent="0.2">
      <c r="B329" s="130" t="s">
        <v>798</v>
      </c>
      <c r="D329" s="130" t="s">
        <v>799</v>
      </c>
      <c r="F329" s="130">
        <v>-178261</v>
      </c>
      <c r="I329" s="130">
        <v>0</v>
      </c>
      <c r="K329" s="130">
        <v>0</v>
      </c>
      <c r="O329" s="205">
        <v>-178261</v>
      </c>
    </row>
    <row r="330" spans="2:15" x14ac:dyDescent="0.2">
      <c r="B330" s="130" t="s">
        <v>800</v>
      </c>
      <c r="D330" s="130" t="s">
        <v>801</v>
      </c>
      <c r="F330" s="130">
        <v>-8800004.0700000003</v>
      </c>
      <c r="I330" s="130">
        <v>0</v>
      </c>
      <c r="K330" s="130">
        <v>16000003</v>
      </c>
      <c r="O330" s="205">
        <v>-24800007.07</v>
      </c>
    </row>
    <row r="331" spans="2:15" x14ac:dyDescent="0.2">
      <c r="B331" s="130" t="s">
        <v>802</v>
      </c>
      <c r="D331" s="130">
        <v>79058616</v>
      </c>
      <c r="F331" s="130">
        <v>0</v>
      </c>
      <c r="I331" s="130">
        <v>0</v>
      </c>
      <c r="K331" s="130">
        <v>2338816</v>
      </c>
      <c r="O331" s="205">
        <v>-2338816</v>
      </c>
    </row>
    <row r="332" spans="2:15" x14ac:dyDescent="0.2">
      <c r="B332" s="130" t="s">
        <v>803</v>
      </c>
      <c r="D332" s="130">
        <v>79857566</v>
      </c>
      <c r="F332" s="130">
        <v>27950</v>
      </c>
      <c r="I332" s="130">
        <v>0</v>
      </c>
      <c r="K332" s="130">
        <v>0</v>
      </c>
      <c r="O332" s="205">
        <v>27950</v>
      </c>
    </row>
    <row r="333" spans="2:15" x14ac:dyDescent="0.2">
      <c r="B333" s="130" t="s">
        <v>804</v>
      </c>
      <c r="D333" s="130" t="s">
        <v>805</v>
      </c>
      <c r="F333" s="130">
        <v>0</v>
      </c>
      <c r="I333" s="130">
        <v>0</v>
      </c>
      <c r="K333" s="130">
        <v>443400</v>
      </c>
      <c r="O333" s="205">
        <v>-443400</v>
      </c>
    </row>
    <row r="334" spans="2:15" x14ac:dyDescent="0.2">
      <c r="B334" s="130" t="s">
        <v>806</v>
      </c>
      <c r="D334" s="130" t="s">
        <v>807</v>
      </c>
      <c r="F334" s="130">
        <v>0</v>
      </c>
      <c r="I334" s="130">
        <v>0</v>
      </c>
      <c r="K334" s="130">
        <v>3529540</v>
      </c>
      <c r="O334" s="205">
        <v>-3529540</v>
      </c>
    </row>
    <row r="335" spans="2:15" x14ac:dyDescent="0.2">
      <c r="B335" s="130" t="s">
        <v>808</v>
      </c>
      <c r="D335" s="130">
        <v>1098826131</v>
      </c>
      <c r="F335" s="130">
        <v>3800000</v>
      </c>
      <c r="I335" s="130">
        <v>0</v>
      </c>
      <c r="K335" s="130">
        <v>0</v>
      </c>
      <c r="O335" s="205">
        <v>3800000</v>
      </c>
    </row>
    <row r="336" spans="2:15" x14ac:dyDescent="0.2">
      <c r="B336" s="130" t="s">
        <v>809</v>
      </c>
      <c r="D336" s="130">
        <v>1012320557</v>
      </c>
      <c r="F336" s="130">
        <v>-21996275.5</v>
      </c>
      <c r="I336" s="130">
        <v>0</v>
      </c>
      <c r="K336" s="130">
        <v>0</v>
      </c>
      <c r="O336" s="205">
        <v>-21996275.5</v>
      </c>
    </row>
    <row r="337" spans="2:15" x14ac:dyDescent="0.2">
      <c r="B337" s="130" t="s">
        <v>810</v>
      </c>
      <c r="D337" s="130" t="s">
        <v>811</v>
      </c>
      <c r="F337" s="130">
        <v>-1170000</v>
      </c>
      <c r="I337" s="130">
        <v>0</v>
      </c>
      <c r="K337" s="130">
        <v>5275500</v>
      </c>
      <c r="O337" s="205">
        <v>-6445500</v>
      </c>
    </row>
    <row r="338" spans="2:15" x14ac:dyDescent="0.2">
      <c r="B338" s="130" t="s">
        <v>812</v>
      </c>
      <c r="D338" s="130" t="s">
        <v>813</v>
      </c>
      <c r="F338" s="130">
        <v>-579349</v>
      </c>
      <c r="I338" s="130">
        <v>0</v>
      </c>
      <c r="K338" s="130">
        <v>0</v>
      </c>
      <c r="O338" s="205">
        <v>-579349</v>
      </c>
    </row>
    <row r="339" spans="2:15" x14ac:dyDescent="0.2">
      <c r="B339" s="130" t="s">
        <v>814</v>
      </c>
      <c r="D339" s="130">
        <v>-16</v>
      </c>
      <c r="F339" s="130">
        <v>1230000</v>
      </c>
      <c r="I339" s="130">
        <v>0</v>
      </c>
      <c r="K339" s="130">
        <v>0</v>
      </c>
      <c r="O339" s="205">
        <v>1230000</v>
      </c>
    </row>
    <row r="340" spans="2:15" x14ac:dyDescent="0.2">
      <c r="B340" s="130" t="s">
        <v>815</v>
      </c>
      <c r="D340" s="130">
        <v>1140854580</v>
      </c>
      <c r="F340" s="130">
        <v>-980437</v>
      </c>
      <c r="I340" s="130">
        <v>0</v>
      </c>
      <c r="K340" s="130">
        <v>0</v>
      </c>
      <c r="O340" s="205">
        <v>-980437</v>
      </c>
    </row>
    <row r="341" spans="2:15" x14ac:dyDescent="0.2">
      <c r="B341" s="130" t="s">
        <v>816</v>
      </c>
      <c r="D341" s="130" t="s">
        <v>817</v>
      </c>
      <c r="F341" s="130">
        <v>6000000</v>
      </c>
      <c r="I341" s="130">
        <v>0</v>
      </c>
      <c r="K341" s="130">
        <v>0</v>
      </c>
      <c r="O341" s="205">
        <v>6000000</v>
      </c>
    </row>
    <row r="342" spans="2:15" x14ac:dyDescent="0.2">
      <c r="B342" s="130" t="s">
        <v>818</v>
      </c>
      <c r="D342" s="130">
        <v>52814883</v>
      </c>
      <c r="F342" s="130">
        <v>-1299186</v>
      </c>
      <c r="I342" s="130">
        <v>0</v>
      </c>
      <c r="K342" s="130">
        <v>0</v>
      </c>
      <c r="O342" s="205">
        <v>-1299186</v>
      </c>
    </row>
    <row r="343" spans="2:15" x14ac:dyDescent="0.2">
      <c r="B343" s="130" t="s">
        <v>819</v>
      </c>
      <c r="D343" s="130">
        <v>1023873022</v>
      </c>
      <c r="F343" s="130">
        <v>0</v>
      </c>
      <c r="I343" s="130">
        <v>0</v>
      </c>
      <c r="K343" s="130">
        <v>3895495</v>
      </c>
      <c r="O343" s="205">
        <v>-3895495</v>
      </c>
    </row>
    <row r="344" spans="2:15" x14ac:dyDescent="0.2">
      <c r="B344" s="130" t="s">
        <v>820</v>
      </c>
      <c r="D344" s="130">
        <v>1010112736</v>
      </c>
      <c r="F344" s="130">
        <v>0</v>
      </c>
      <c r="I344" s="130">
        <v>0</v>
      </c>
      <c r="K344" s="130">
        <v>5812422</v>
      </c>
      <c r="O344" s="205">
        <v>-5812422</v>
      </c>
    </row>
    <row r="345" spans="2:15" x14ac:dyDescent="0.2">
      <c r="B345" s="130" t="s">
        <v>821</v>
      </c>
      <c r="D345" s="130">
        <v>1073686192</v>
      </c>
      <c r="F345" s="130">
        <v>0</v>
      </c>
      <c r="I345" s="130">
        <v>0</v>
      </c>
      <c r="K345" s="130">
        <v>98000</v>
      </c>
      <c r="O345" s="205">
        <v>-98000</v>
      </c>
    </row>
    <row r="346" spans="2:15" x14ac:dyDescent="0.2">
      <c r="B346" s="130" t="s">
        <v>822</v>
      </c>
      <c r="D346" s="130" t="s">
        <v>823</v>
      </c>
      <c r="F346" s="130">
        <v>-95290767</v>
      </c>
      <c r="I346" s="130">
        <v>0</v>
      </c>
      <c r="K346" s="130">
        <v>110915662</v>
      </c>
      <c r="O346" s="205">
        <v>-206206429</v>
      </c>
    </row>
    <row r="347" spans="2:15" x14ac:dyDescent="0.2">
      <c r="B347" s="130" t="s">
        <v>824</v>
      </c>
      <c r="D347" s="130">
        <v>1097403609</v>
      </c>
      <c r="F347" s="130">
        <v>0</v>
      </c>
      <c r="I347" s="130">
        <v>0</v>
      </c>
      <c r="K347" s="130">
        <v>2400000</v>
      </c>
      <c r="O347" s="205">
        <v>-2400000</v>
      </c>
    </row>
    <row r="348" spans="2:15" x14ac:dyDescent="0.2">
      <c r="B348" s="130" t="s">
        <v>825</v>
      </c>
      <c r="D348" s="130">
        <v>1000156072</v>
      </c>
      <c r="F348" s="130">
        <v>0</v>
      </c>
      <c r="I348" s="130">
        <v>0</v>
      </c>
      <c r="K348" s="130">
        <v>8733464</v>
      </c>
      <c r="O348" s="205">
        <v>-8733464</v>
      </c>
    </row>
    <row r="349" spans="2:15" x14ac:dyDescent="0.2">
      <c r="B349" s="130" t="s">
        <v>826</v>
      </c>
      <c r="D349" s="130" t="s">
        <v>827</v>
      </c>
      <c r="F349" s="130">
        <v>0</v>
      </c>
      <c r="I349" s="130">
        <v>13300</v>
      </c>
      <c r="K349" s="130">
        <v>1001980</v>
      </c>
      <c r="O349" s="205">
        <v>-988680</v>
      </c>
    </row>
    <row r="350" spans="2:15" x14ac:dyDescent="0.2">
      <c r="B350" s="130" t="s">
        <v>828</v>
      </c>
      <c r="D350" s="130" t="s">
        <v>829</v>
      </c>
      <c r="F350" s="130">
        <v>-7852400</v>
      </c>
      <c r="I350" s="130">
        <v>0</v>
      </c>
      <c r="K350" s="130">
        <v>10596364</v>
      </c>
      <c r="O350" s="205">
        <v>-18448764</v>
      </c>
    </row>
    <row r="351" spans="2:15" x14ac:dyDescent="0.2">
      <c r="B351" s="130" t="s">
        <v>830</v>
      </c>
      <c r="D351" s="130" t="s">
        <v>831</v>
      </c>
      <c r="F351" s="130">
        <v>0</v>
      </c>
      <c r="I351" s="130">
        <v>0</v>
      </c>
      <c r="K351" s="130">
        <v>267248</v>
      </c>
      <c r="O351" s="205">
        <v>-267248</v>
      </c>
    </row>
    <row r="352" spans="2:15" x14ac:dyDescent="0.2">
      <c r="B352" s="130" t="s">
        <v>832</v>
      </c>
      <c r="D352" s="130">
        <v>1020843206</v>
      </c>
      <c r="F352" s="130">
        <v>-33850000</v>
      </c>
      <c r="I352" s="130">
        <v>0</v>
      </c>
      <c r="K352" s="130">
        <v>0</v>
      </c>
      <c r="O352" s="205">
        <v>-33850000</v>
      </c>
    </row>
    <row r="353" spans="2:15" x14ac:dyDescent="0.2">
      <c r="B353" s="130" t="s">
        <v>833</v>
      </c>
      <c r="D353" s="130">
        <v>1020831915</v>
      </c>
      <c r="F353" s="130">
        <v>-72203541</v>
      </c>
      <c r="I353" s="130">
        <v>0</v>
      </c>
      <c r="K353" s="130">
        <v>25000000</v>
      </c>
      <c r="O353" s="205">
        <v>-97203541</v>
      </c>
    </row>
    <row r="354" spans="2:15" x14ac:dyDescent="0.2">
      <c r="B354" s="130" t="s">
        <v>136</v>
      </c>
      <c r="D354" s="130">
        <v>79313147</v>
      </c>
      <c r="F354" s="130">
        <v>-402235543</v>
      </c>
      <c r="I354" s="130">
        <v>546114000</v>
      </c>
      <c r="K354" s="130">
        <v>1179920877</v>
      </c>
      <c r="O354" s="205">
        <v>-1036042420</v>
      </c>
    </row>
    <row r="355" spans="2:15" x14ac:dyDescent="0.2">
      <c r="B355" s="130" t="s">
        <v>834</v>
      </c>
      <c r="D355" s="130">
        <v>79159710</v>
      </c>
      <c r="F355" s="130">
        <v>0</v>
      </c>
      <c r="I355" s="130">
        <v>0</v>
      </c>
      <c r="K355" s="130">
        <v>3116190</v>
      </c>
      <c r="O355" s="205">
        <v>-3116190</v>
      </c>
    </row>
    <row r="356" spans="2:15" x14ac:dyDescent="0.2">
      <c r="B356" s="130" t="s">
        <v>835</v>
      </c>
      <c r="D356" s="130">
        <v>1034282125</v>
      </c>
      <c r="F356" s="130">
        <v>-10572722.5</v>
      </c>
      <c r="I356" s="130">
        <v>0</v>
      </c>
      <c r="K356" s="130">
        <v>0</v>
      </c>
      <c r="O356" s="205">
        <v>-10572722.5</v>
      </c>
    </row>
    <row r="357" spans="2:15" x14ac:dyDescent="0.2">
      <c r="B357" s="130" t="s">
        <v>836</v>
      </c>
      <c r="D357" s="130" t="s">
        <v>837</v>
      </c>
      <c r="F357" s="130">
        <v>-4101900</v>
      </c>
      <c r="I357" s="130">
        <v>0</v>
      </c>
      <c r="K357" s="130">
        <v>4880520</v>
      </c>
      <c r="O357" s="205">
        <v>-8982420</v>
      </c>
    </row>
    <row r="358" spans="2:15" x14ac:dyDescent="0.2">
      <c r="B358" s="130" t="s">
        <v>838</v>
      </c>
      <c r="D358" s="130">
        <v>33376944</v>
      </c>
      <c r="F358" s="130">
        <v>0</v>
      </c>
      <c r="I358" s="130">
        <v>0</v>
      </c>
      <c r="K358" s="130">
        <v>214656</v>
      </c>
      <c r="O358" s="205">
        <v>-214656</v>
      </c>
    </row>
    <row r="359" spans="2:15" x14ac:dyDescent="0.2">
      <c r="B359" s="130" t="s">
        <v>839</v>
      </c>
      <c r="D359" s="130">
        <v>1023949754</v>
      </c>
      <c r="F359" s="130">
        <v>0</v>
      </c>
      <c r="I359" s="130">
        <v>0</v>
      </c>
      <c r="K359" s="130">
        <v>6171267</v>
      </c>
      <c r="O359" s="205">
        <v>-6171267</v>
      </c>
    </row>
    <row r="360" spans="2:15" x14ac:dyDescent="0.2">
      <c r="B360" s="130" t="s">
        <v>840</v>
      </c>
      <c r="D360" s="130" t="s">
        <v>841</v>
      </c>
      <c r="F360" s="130">
        <v>1500000</v>
      </c>
      <c r="I360" s="130">
        <v>0</v>
      </c>
      <c r="K360" s="130">
        <v>0</v>
      </c>
      <c r="O360" s="205">
        <v>1500000</v>
      </c>
    </row>
    <row r="361" spans="2:15" x14ac:dyDescent="0.2">
      <c r="B361" s="130" t="s">
        <v>842</v>
      </c>
      <c r="D361" s="130">
        <v>79580396</v>
      </c>
      <c r="F361" s="130">
        <v>-9488925</v>
      </c>
      <c r="I361" s="130">
        <v>0</v>
      </c>
      <c r="K361" s="130">
        <v>0</v>
      </c>
      <c r="O361" s="205">
        <v>-9488925</v>
      </c>
    </row>
    <row r="362" spans="2:15" x14ac:dyDescent="0.2">
      <c r="B362" s="130" t="s">
        <v>843</v>
      </c>
      <c r="D362" s="130">
        <v>1022966706</v>
      </c>
      <c r="F362" s="130">
        <v>0</v>
      </c>
      <c r="I362" s="130">
        <v>0</v>
      </c>
      <c r="K362" s="130">
        <v>11000000</v>
      </c>
      <c r="O362" s="205">
        <v>-11000000</v>
      </c>
    </row>
    <row r="363" spans="2:15" x14ac:dyDescent="0.2">
      <c r="B363" s="130" t="s">
        <v>844</v>
      </c>
      <c r="D363" s="130">
        <v>1030687398</v>
      </c>
      <c r="F363" s="130">
        <v>-8450000</v>
      </c>
      <c r="I363" s="130">
        <v>0</v>
      </c>
      <c r="K363" s="130">
        <v>0</v>
      </c>
      <c r="O363" s="205">
        <v>-8450000</v>
      </c>
    </row>
    <row r="364" spans="2:15" x14ac:dyDescent="0.2">
      <c r="B364" s="130" t="s">
        <v>845</v>
      </c>
      <c r="D364" s="130" t="s">
        <v>846</v>
      </c>
      <c r="F364" s="130">
        <v>0</v>
      </c>
      <c r="I364" s="130">
        <v>0</v>
      </c>
      <c r="K364" s="130">
        <v>3000000</v>
      </c>
      <c r="O364" s="205">
        <v>-3000000</v>
      </c>
    </row>
    <row r="365" spans="2:15" x14ac:dyDescent="0.2">
      <c r="B365" s="130" t="s">
        <v>847</v>
      </c>
      <c r="D365" s="130">
        <v>52899363</v>
      </c>
      <c r="F365" s="130">
        <v>300000</v>
      </c>
      <c r="I365" s="130">
        <v>0</v>
      </c>
      <c r="K365" s="130">
        <v>0</v>
      </c>
      <c r="O365" s="205">
        <v>300000</v>
      </c>
    </row>
    <row r="366" spans="2:15" x14ac:dyDescent="0.2">
      <c r="B366" s="130" t="s">
        <v>848</v>
      </c>
      <c r="D366" s="130">
        <v>9336428</v>
      </c>
      <c r="F366" s="130">
        <v>-1614254</v>
      </c>
      <c r="I366" s="130">
        <v>0</v>
      </c>
      <c r="K366" s="130">
        <v>1099278</v>
      </c>
      <c r="O366" s="205">
        <v>-2713532</v>
      </c>
    </row>
    <row r="367" spans="2:15" x14ac:dyDescent="0.2">
      <c r="B367" s="130" t="s">
        <v>849</v>
      </c>
      <c r="D367" s="130">
        <v>1014248374</v>
      </c>
      <c r="F367" s="130">
        <v>300000</v>
      </c>
      <c r="I367" s="130">
        <v>0</v>
      </c>
      <c r="K367" s="130">
        <v>0</v>
      </c>
      <c r="O367" s="205">
        <v>300000</v>
      </c>
    </row>
    <row r="368" spans="2:15" x14ac:dyDescent="0.2">
      <c r="B368" s="130" t="s">
        <v>850</v>
      </c>
      <c r="D368" s="130" t="s">
        <v>851</v>
      </c>
      <c r="F368" s="130">
        <v>0</v>
      </c>
      <c r="I368" s="130">
        <v>0</v>
      </c>
      <c r="K368" s="130">
        <v>2342189</v>
      </c>
      <c r="O368" s="205">
        <v>-2342189</v>
      </c>
    </row>
    <row r="369" spans="2:15" x14ac:dyDescent="0.2">
      <c r="B369" s="130" t="s">
        <v>852</v>
      </c>
      <c r="D369" s="130">
        <v>51944610</v>
      </c>
      <c r="F369" s="130">
        <v>0</v>
      </c>
      <c r="I369" s="130">
        <v>110900</v>
      </c>
      <c r="K369" s="130">
        <v>0</v>
      </c>
      <c r="O369" s="205">
        <v>110900</v>
      </c>
    </row>
    <row r="370" spans="2:15" x14ac:dyDescent="0.2">
      <c r="B370" s="130" t="s">
        <v>853</v>
      </c>
      <c r="D370" s="130">
        <v>52968088</v>
      </c>
      <c r="F370" s="130">
        <v>0</v>
      </c>
      <c r="I370" s="130">
        <v>670000</v>
      </c>
      <c r="K370" s="130">
        <v>0</v>
      </c>
      <c r="O370" s="205">
        <v>670000</v>
      </c>
    </row>
    <row r="371" spans="2:15" x14ac:dyDescent="0.2">
      <c r="B371" s="130" t="s">
        <v>854</v>
      </c>
      <c r="D371" s="130">
        <v>1034398886</v>
      </c>
      <c r="F371" s="130">
        <v>-16462535.5</v>
      </c>
      <c r="I371" s="130">
        <v>0</v>
      </c>
      <c r="K371" s="130">
        <v>0</v>
      </c>
      <c r="O371" s="205">
        <v>-16462535.5</v>
      </c>
    </row>
    <row r="372" spans="2:15" x14ac:dyDescent="0.2">
      <c r="B372" s="130" t="s">
        <v>855</v>
      </c>
      <c r="D372" s="130">
        <v>91507752</v>
      </c>
      <c r="F372" s="130">
        <v>1500000</v>
      </c>
      <c r="I372" s="130">
        <v>0</v>
      </c>
      <c r="K372" s="130">
        <v>0</v>
      </c>
      <c r="O372" s="205">
        <v>1500000</v>
      </c>
    </row>
    <row r="373" spans="2:15" x14ac:dyDescent="0.2">
      <c r="B373" s="130" t="s">
        <v>856</v>
      </c>
      <c r="D373" s="130">
        <v>39137031</v>
      </c>
      <c r="F373" s="130">
        <v>0</v>
      </c>
      <c r="I373" s="130">
        <v>2420000</v>
      </c>
      <c r="K373" s="130">
        <v>0</v>
      </c>
      <c r="O373" s="205">
        <v>2420000</v>
      </c>
    </row>
    <row r="374" spans="2:15" x14ac:dyDescent="0.2">
      <c r="B374" s="130" t="s">
        <v>857</v>
      </c>
      <c r="D374" s="130" t="s">
        <v>858</v>
      </c>
      <c r="F374" s="130">
        <v>-12520000</v>
      </c>
      <c r="I374" s="130">
        <v>0</v>
      </c>
      <c r="K374" s="130">
        <v>22500000</v>
      </c>
      <c r="O374" s="205">
        <v>-35020000</v>
      </c>
    </row>
    <row r="375" spans="2:15" x14ac:dyDescent="0.2">
      <c r="B375" s="130" t="s">
        <v>163</v>
      </c>
      <c r="D375" s="130" t="s">
        <v>162</v>
      </c>
      <c r="F375" s="130">
        <v>-279540</v>
      </c>
      <c r="I375" s="130">
        <v>0</v>
      </c>
      <c r="K375" s="130">
        <v>4476200</v>
      </c>
      <c r="O375" s="205">
        <v>-4755740</v>
      </c>
    </row>
    <row r="376" spans="2:15" x14ac:dyDescent="0.2">
      <c r="B376" s="130" t="s">
        <v>859</v>
      </c>
      <c r="D376" s="130">
        <v>1019149647</v>
      </c>
      <c r="F376" s="130">
        <v>-1553410</v>
      </c>
      <c r="I376" s="130">
        <v>0</v>
      </c>
      <c r="K376" s="130">
        <v>0</v>
      </c>
      <c r="O376" s="205">
        <v>-1553410</v>
      </c>
    </row>
    <row r="377" spans="2:15" x14ac:dyDescent="0.2">
      <c r="B377" s="130" t="s">
        <v>860</v>
      </c>
      <c r="D377" s="130">
        <v>1024566105</v>
      </c>
      <c r="F377" s="130">
        <v>-4568204</v>
      </c>
      <c r="I377" s="130">
        <v>0</v>
      </c>
      <c r="K377" s="130">
        <v>14450129.67</v>
      </c>
      <c r="O377" s="205">
        <v>-19018333.670000002</v>
      </c>
    </row>
    <row r="378" spans="2:15" x14ac:dyDescent="0.2">
      <c r="B378" s="130" t="s">
        <v>861</v>
      </c>
      <c r="D378" s="130">
        <v>1032455256</v>
      </c>
      <c r="F378" s="130">
        <v>-4971305</v>
      </c>
      <c r="I378" s="130">
        <v>0</v>
      </c>
      <c r="K378" s="130">
        <v>9968475</v>
      </c>
      <c r="O378" s="205">
        <v>-14939780</v>
      </c>
    </row>
    <row r="379" spans="2:15" x14ac:dyDescent="0.2">
      <c r="B379" s="130" t="s">
        <v>862</v>
      </c>
      <c r="D379" s="130">
        <v>1019133870</v>
      </c>
      <c r="F379" s="130">
        <v>0</v>
      </c>
      <c r="I379" s="130">
        <v>0</v>
      </c>
      <c r="K379" s="130">
        <v>7884195</v>
      </c>
      <c r="O379" s="205">
        <v>-7884195</v>
      </c>
    </row>
    <row r="380" spans="2:15" x14ac:dyDescent="0.2">
      <c r="B380" s="130" t="s">
        <v>863</v>
      </c>
      <c r="D380" s="130">
        <v>1001203918</v>
      </c>
      <c r="F380" s="130">
        <v>0</v>
      </c>
      <c r="I380" s="130">
        <v>0</v>
      </c>
      <c r="K380" s="130">
        <v>3708514</v>
      </c>
      <c r="O380" s="205">
        <v>-3708514</v>
      </c>
    </row>
    <row r="381" spans="2:15" x14ac:dyDescent="0.2">
      <c r="B381" s="130" t="s">
        <v>864</v>
      </c>
      <c r="D381" s="130" t="s">
        <v>865</v>
      </c>
      <c r="F381" s="130">
        <v>-3591963</v>
      </c>
      <c r="I381" s="130">
        <v>0</v>
      </c>
      <c r="K381" s="130">
        <v>0</v>
      </c>
      <c r="O381" s="205">
        <v>-3591963</v>
      </c>
    </row>
    <row r="382" spans="2:15" x14ac:dyDescent="0.2">
      <c r="B382" s="130" t="s">
        <v>866</v>
      </c>
      <c r="D382" s="130">
        <v>41411129</v>
      </c>
      <c r="F382" s="130">
        <v>1130000</v>
      </c>
      <c r="I382" s="130">
        <v>0</v>
      </c>
      <c r="K382" s="130">
        <v>0</v>
      </c>
      <c r="O382" s="205">
        <v>1130000</v>
      </c>
    </row>
    <row r="383" spans="2:15" x14ac:dyDescent="0.2">
      <c r="B383" s="130" t="s">
        <v>867</v>
      </c>
      <c r="D383" s="130" t="s">
        <v>868</v>
      </c>
      <c r="F383" s="130">
        <v>-150917000</v>
      </c>
      <c r="I383" s="130">
        <v>0</v>
      </c>
      <c r="K383" s="130">
        <v>164935000</v>
      </c>
      <c r="O383" s="205">
        <v>-315852000</v>
      </c>
    </row>
    <row r="384" spans="2:15" x14ac:dyDescent="0.2">
      <c r="B384" s="130" t="s">
        <v>869</v>
      </c>
      <c r="D384" s="130" t="s">
        <v>870</v>
      </c>
      <c r="F384" s="130">
        <v>-18029228</v>
      </c>
      <c r="I384" s="130">
        <v>0</v>
      </c>
      <c r="K384" s="130">
        <v>25388327</v>
      </c>
      <c r="O384" s="205">
        <v>-43417555</v>
      </c>
    </row>
    <row r="385" spans="2:15" x14ac:dyDescent="0.2">
      <c r="B385" s="130" t="s">
        <v>871</v>
      </c>
      <c r="D385" s="130" t="s">
        <v>872</v>
      </c>
      <c r="F385" s="130">
        <v>-286533</v>
      </c>
      <c r="I385" s="130">
        <v>0</v>
      </c>
      <c r="K385" s="130">
        <v>64130</v>
      </c>
      <c r="O385" s="205">
        <v>-350663</v>
      </c>
    </row>
    <row r="386" spans="2:15" x14ac:dyDescent="0.2">
      <c r="B386" s="130" t="s">
        <v>165</v>
      </c>
      <c r="D386" s="130" t="s">
        <v>164</v>
      </c>
      <c r="F386" s="130">
        <v>-97986367</v>
      </c>
      <c r="I386" s="130">
        <v>0</v>
      </c>
      <c r="K386" s="130">
        <v>151911895</v>
      </c>
      <c r="O386" s="205">
        <v>-249898262</v>
      </c>
    </row>
    <row r="387" spans="2:15" x14ac:dyDescent="0.2">
      <c r="B387" s="130" t="s">
        <v>138</v>
      </c>
      <c r="D387" s="130" t="s">
        <v>137</v>
      </c>
      <c r="F387" s="130">
        <v>-23288850</v>
      </c>
      <c r="I387" s="130">
        <v>0</v>
      </c>
      <c r="K387" s="130">
        <v>58043094</v>
      </c>
      <c r="O387" s="205">
        <v>-81331944</v>
      </c>
    </row>
    <row r="388" spans="2:15" x14ac:dyDescent="0.2">
      <c r="B388" s="130" t="s">
        <v>873</v>
      </c>
      <c r="D388" s="130" t="s">
        <v>874</v>
      </c>
      <c r="F388" s="130">
        <v>-6318370</v>
      </c>
      <c r="I388" s="130">
        <v>0</v>
      </c>
      <c r="K388" s="130">
        <v>6511486</v>
      </c>
      <c r="O388" s="205">
        <v>-12829856</v>
      </c>
    </row>
    <row r="389" spans="2:15" x14ac:dyDescent="0.2">
      <c r="B389" s="130" t="s">
        <v>875</v>
      </c>
      <c r="D389" s="130">
        <v>1000135028</v>
      </c>
      <c r="F389" s="130">
        <v>-15715502</v>
      </c>
      <c r="I389" s="130">
        <v>0</v>
      </c>
      <c r="K389" s="130">
        <v>0</v>
      </c>
      <c r="O389" s="205">
        <v>-15715502</v>
      </c>
    </row>
    <row r="390" spans="2:15" x14ac:dyDescent="0.2">
      <c r="B390" s="130" t="s">
        <v>876</v>
      </c>
      <c r="D390" s="130" t="s">
        <v>877</v>
      </c>
      <c r="F390" s="130">
        <v>-170046500</v>
      </c>
      <c r="I390" s="130">
        <v>0</v>
      </c>
      <c r="K390" s="130">
        <v>271344721.17000002</v>
      </c>
      <c r="O390" s="205">
        <v>-441391221.17000002</v>
      </c>
    </row>
    <row r="391" spans="2:15" x14ac:dyDescent="0.2">
      <c r="B391" s="130" t="s">
        <v>878</v>
      </c>
      <c r="D391" s="130" t="s">
        <v>879</v>
      </c>
      <c r="F391" s="130">
        <v>-7237500</v>
      </c>
      <c r="I391" s="130">
        <v>0</v>
      </c>
      <c r="K391" s="130">
        <v>13379032</v>
      </c>
      <c r="O391" s="205">
        <v>-20616532</v>
      </c>
    </row>
    <row r="392" spans="2:15" x14ac:dyDescent="0.2">
      <c r="B392" s="130" t="s">
        <v>880</v>
      </c>
      <c r="D392" s="130" t="s">
        <v>881</v>
      </c>
      <c r="F392" s="130">
        <v>-1970400</v>
      </c>
      <c r="I392" s="130">
        <v>0</v>
      </c>
      <c r="K392" s="130">
        <v>1577600</v>
      </c>
      <c r="O392" s="205">
        <v>-3548000</v>
      </c>
    </row>
    <row r="393" spans="2:15" x14ac:dyDescent="0.2">
      <c r="B393" s="130" t="s">
        <v>882</v>
      </c>
      <c r="D393" s="130">
        <v>66848023</v>
      </c>
      <c r="F393" s="130">
        <v>9500000</v>
      </c>
      <c r="I393" s="130">
        <v>0</v>
      </c>
      <c r="K393" s="130">
        <v>0</v>
      </c>
      <c r="O393" s="205">
        <v>9500000</v>
      </c>
    </row>
    <row r="394" spans="2:15" x14ac:dyDescent="0.2">
      <c r="B394" s="130" t="s">
        <v>883</v>
      </c>
      <c r="D394" s="130">
        <v>1127793703</v>
      </c>
      <c r="F394" s="130">
        <v>0</v>
      </c>
      <c r="I394" s="130">
        <v>1300000</v>
      </c>
      <c r="K394" s="130">
        <v>0</v>
      </c>
      <c r="O394" s="205">
        <v>1300000</v>
      </c>
    </row>
    <row r="395" spans="2:15" x14ac:dyDescent="0.2">
      <c r="B395" s="130" t="s">
        <v>884</v>
      </c>
      <c r="D395" s="130">
        <v>1031803151</v>
      </c>
      <c r="F395" s="130">
        <v>0</v>
      </c>
      <c r="I395" s="130">
        <v>0</v>
      </c>
      <c r="K395" s="130">
        <v>8527476</v>
      </c>
      <c r="O395" s="205">
        <v>-8527476</v>
      </c>
    </row>
    <row r="396" spans="2:15" x14ac:dyDescent="0.2">
      <c r="B396" s="130" t="s">
        <v>885</v>
      </c>
      <c r="D396" s="130">
        <v>1001116451</v>
      </c>
      <c r="F396" s="130">
        <v>-17694398.5</v>
      </c>
      <c r="I396" s="130">
        <v>100000</v>
      </c>
      <c r="K396" s="130">
        <v>22230080.5</v>
      </c>
      <c r="O396" s="205">
        <v>-39824479</v>
      </c>
    </row>
    <row r="397" spans="2:15" x14ac:dyDescent="0.2">
      <c r="B397" s="130" t="s">
        <v>140</v>
      </c>
      <c r="D397" s="130" t="s">
        <v>139</v>
      </c>
      <c r="F397" s="130">
        <v>-83965529</v>
      </c>
      <c r="I397" s="130">
        <v>0</v>
      </c>
      <c r="K397" s="130">
        <v>88329550</v>
      </c>
      <c r="O397" s="205">
        <v>-172295079</v>
      </c>
    </row>
    <row r="398" spans="2:15" x14ac:dyDescent="0.2">
      <c r="B398" s="130" t="s">
        <v>886</v>
      </c>
      <c r="D398" s="130">
        <v>1022357335</v>
      </c>
      <c r="F398" s="130">
        <v>0</v>
      </c>
      <c r="I398" s="130">
        <v>0</v>
      </c>
      <c r="K398" s="130">
        <v>5969833</v>
      </c>
      <c r="O398" s="205">
        <v>-5969833</v>
      </c>
    </row>
    <row r="399" spans="2:15" x14ac:dyDescent="0.2">
      <c r="B399" s="130" t="s">
        <v>887</v>
      </c>
      <c r="D399" s="130" t="s">
        <v>888</v>
      </c>
      <c r="F399" s="130">
        <v>0</v>
      </c>
      <c r="I399" s="130">
        <v>0</v>
      </c>
      <c r="K399" s="130">
        <v>5370300</v>
      </c>
      <c r="O399" s="205">
        <v>-5370300</v>
      </c>
    </row>
    <row r="400" spans="2:15" x14ac:dyDescent="0.2">
      <c r="B400" s="130" t="s">
        <v>889</v>
      </c>
      <c r="D400" s="130" t="s">
        <v>890</v>
      </c>
      <c r="F400" s="130">
        <v>-7990015</v>
      </c>
      <c r="I400" s="130">
        <v>0</v>
      </c>
      <c r="K400" s="130">
        <v>8945708</v>
      </c>
      <c r="O400" s="205">
        <v>-16935723</v>
      </c>
    </row>
    <row r="401" spans="2:15" x14ac:dyDescent="0.2">
      <c r="B401" s="130" t="s">
        <v>891</v>
      </c>
      <c r="D401" s="130" t="s">
        <v>892</v>
      </c>
      <c r="F401" s="130">
        <v>-13898918</v>
      </c>
      <c r="I401" s="130">
        <v>0</v>
      </c>
      <c r="K401" s="130">
        <v>27654124</v>
      </c>
      <c r="O401" s="205">
        <v>-41553042</v>
      </c>
    </row>
    <row r="402" spans="2:15" x14ac:dyDescent="0.2">
      <c r="B402" s="130" t="s">
        <v>893</v>
      </c>
      <c r="D402" s="130" t="s">
        <v>894</v>
      </c>
      <c r="F402" s="130">
        <v>-137951989</v>
      </c>
      <c r="I402" s="130">
        <v>80000000</v>
      </c>
      <c r="K402" s="130">
        <v>211684636</v>
      </c>
      <c r="O402" s="205">
        <v>-269636625</v>
      </c>
    </row>
    <row r="403" spans="2:15" x14ac:dyDescent="0.2">
      <c r="B403" s="130" t="s">
        <v>895</v>
      </c>
      <c r="D403" s="130">
        <v>79244087</v>
      </c>
      <c r="F403" s="130">
        <v>-3925000</v>
      </c>
      <c r="I403" s="130">
        <v>0</v>
      </c>
      <c r="K403" s="130">
        <v>0</v>
      </c>
      <c r="O403" s="205">
        <v>-3925000</v>
      </c>
    </row>
    <row r="404" spans="2:15" x14ac:dyDescent="0.2">
      <c r="B404" s="130" t="s">
        <v>896</v>
      </c>
      <c r="D404" s="130">
        <v>1000270372</v>
      </c>
      <c r="F404" s="130">
        <v>-184548181</v>
      </c>
      <c r="I404" s="130">
        <v>0</v>
      </c>
      <c r="K404" s="130">
        <v>201983568</v>
      </c>
      <c r="O404" s="205">
        <v>-386531749</v>
      </c>
    </row>
    <row r="405" spans="2:15" x14ac:dyDescent="0.2">
      <c r="B405" s="130" t="s">
        <v>897</v>
      </c>
      <c r="D405" s="130" t="s">
        <v>898</v>
      </c>
      <c r="F405" s="130">
        <v>-2336500</v>
      </c>
      <c r="I405" s="130">
        <v>0</v>
      </c>
      <c r="K405" s="130">
        <v>1050000</v>
      </c>
      <c r="O405" s="205">
        <v>-3386500</v>
      </c>
    </row>
    <row r="406" spans="2:15" x14ac:dyDescent="0.2">
      <c r="B406" s="130" t="s">
        <v>899</v>
      </c>
      <c r="D406" s="130" t="s">
        <v>900</v>
      </c>
      <c r="F406" s="130">
        <v>0</v>
      </c>
      <c r="I406" s="130">
        <v>0</v>
      </c>
      <c r="K406" s="130">
        <v>441884</v>
      </c>
      <c r="O406" s="205">
        <v>-441884</v>
      </c>
    </row>
    <row r="407" spans="2:15" x14ac:dyDescent="0.2">
      <c r="B407" s="130" t="s">
        <v>901</v>
      </c>
      <c r="D407" s="130" t="s">
        <v>902</v>
      </c>
      <c r="F407" s="130">
        <v>-10174325</v>
      </c>
      <c r="I407" s="130">
        <v>0</v>
      </c>
      <c r="K407" s="130">
        <v>6995389</v>
      </c>
      <c r="O407" s="205">
        <v>-17169714</v>
      </c>
    </row>
    <row r="408" spans="2:15" x14ac:dyDescent="0.2">
      <c r="B408" s="130" t="s">
        <v>903</v>
      </c>
      <c r="D408" s="130" t="s">
        <v>904</v>
      </c>
      <c r="F408" s="130">
        <v>0</v>
      </c>
      <c r="I408" s="130">
        <v>0</v>
      </c>
      <c r="K408" s="130">
        <v>1184050</v>
      </c>
      <c r="O408" s="205">
        <v>-1184050</v>
      </c>
    </row>
    <row r="409" spans="2:15" x14ac:dyDescent="0.2">
      <c r="B409" s="130" t="s">
        <v>905</v>
      </c>
      <c r="D409" s="130" t="s">
        <v>906</v>
      </c>
      <c r="F409" s="130">
        <v>-1121736</v>
      </c>
      <c r="I409" s="130">
        <v>0</v>
      </c>
      <c r="K409" s="130">
        <v>1508740</v>
      </c>
      <c r="O409" s="205">
        <v>-2630476</v>
      </c>
    </row>
    <row r="410" spans="2:15" x14ac:dyDescent="0.2">
      <c r="B410" s="130" t="s">
        <v>907</v>
      </c>
      <c r="D410" s="130" t="s">
        <v>908</v>
      </c>
      <c r="F410" s="130">
        <v>-1897702</v>
      </c>
      <c r="I410" s="130">
        <v>0</v>
      </c>
      <c r="K410" s="130">
        <v>2159057</v>
      </c>
      <c r="O410" s="205">
        <v>-4056759</v>
      </c>
    </row>
    <row r="411" spans="2:15" x14ac:dyDescent="0.2">
      <c r="B411" s="130" t="s">
        <v>142</v>
      </c>
      <c r="D411" s="130" t="s">
        <v>141</v>
      </c>
      <c r="F411" s="130">
        <v>-157590180</v>
      </c>
      <c r="I411" s="130">
        <v>0</v>
      </c>
      <c r="K411" s="130">
        <v>136222020</v>
      </c>
      <c r="O411" s="205">
        <v>-293812200</v>
      </c>
    </row>
    <row r="412" spans="2:15" x14ac:dyDescent="0.2">
      <c r="B412" s="130" t="s">
        <v>909</v>
      </c>
      <c r="D412" s="130" t="s">
        <v>910</v>
      </c>
      <c r="F412" s="130">
        <v>-1318000</v>
      </c>
      <c r="I412" s="130">
        <v>0</v>
      </c>
      <c r="K412" s="130">
        <v>1616550</v>
      </c>
      <c r="O412" s="205">
        <v>-2934550</v>
      </c>
    </row>
    <row r="413" spans="2:15" x14ac:dyDescent="0.2">
      <c r="B413" s="130" t="s">
        <v>911</v>
      </c>
      <c r="D413" s="130">
        <v>1019137023</v>
      </c>
      <c r="F413" s="130">
        <v>-5343234</v>
      </c>
      <c r="I413" s="130">
        <v>0</v>
      </c>
      <c r="K413" s="130">
        <v>0</v>
      </c>
      <c r="O413" s="205">
        <v>-5343234</v>
      </c>
    </row>
    <row r="414" spans="2:15" x14ac:dyDescent="0.2">
      <c r="B414" s="130" t="s">
        <v>912</v>
      </c>
      <c r="D414" s="130">
        <v>1001203567</v>
      </c>
      <c r="F414" s="130">
        <v>-830169</v>
      </c>
      <c r="I414" s="130">
        <v>0</v>
      </c>
      <c r="K414" s="130">
        <v>0</v>
      </c>
      <c r="O414" s="205">
        <v>-830169</v>
      </c>
    </row>
    <row r="415" spans="2:15" x14ac:dyDescent="0.2">
      <c r="B415" s="130" t="s">
        <v>913</v>
      </c>
      <c r="D415" s="130">
        <v>1020760486</v>
      </c>
      <c r="F415" s="130">
        <v>0</v>
      </c>
      <c r="I415" s="130">
        <v>0</v>
      </c>
      <c r="K415" s="130">
        <v>25188049</v>
      </c>
      <c r="O415" s="205">
        <v>-25188049</v>
      </c>
    </row>
    <row r="416" spans="2:15" x14ac:dyDescent="0.2">
      <c r="B416" s="130" t="s">
        <v>914</v>
      </c>
      <c r="D416" s="130" t="s">
        <v>915</v>
      </c>
      <c r="F416" s="130">
        <v>-39862959</v>
      </c>
      <c r="I416" s="130">
        <v>0</v>
      </c>
      <c r="K416" s="130">
        <v>0</v>
      </c>
      <c r="O416" s="205">
        <v>-39862959</v>
      </c>
    </row>
    <row r="417" spans="2:15" x14ac:dyDescent="0.2">
      <c r="B417" s="130" t="s">
        <v>916</v>
      </c>
      <c r="D417" s="130">
        <v>53108534</v>
      </c>
      <c r="F417" s="130">
        <v>1600000</v>
      </c>
      <c r="I417" s="130">
        <v>0</v>
      </c>
      <c r="K417" s="130">
        <v>0</v>
      </c>
      <c r="O417" s="205">
        <v>1600000</v>
      </c>
    </row>
    <row r="418" spans="2:15" x14ac:dyDescent="0.2">
      <c r="B418" s="130" t="s">
        <v>144</v>
      </c>
      <c r="D418" s="130" t="s">
        <v>143</v>
      </c>
      <c r="F418" s="130">
        <v>-35887560</v>
      </c>
      <c r="I418" s="130">
        <v>0</v>
      </c>
      <c r="K418" s="130">
        <v>53451385</v>
      </c>
      <c r="O418" s="205">
        <v>-89338945</v>
      </c>
    </row>
    <row r="419" spans="2:15" x14ac:dyDescent="0.2">
      <c r="B419" s="130" t="s">
        <v>917</v>
      </c>
      <c r="D419" s="130">
        <v>3537371</v>
      </c>
      <c r="F419" s="130">
        <v>600000</v>
      </c>
      <c r="I419" s="130">
        <v>0</v>
      </c>
      <c r="K419" s="130">
        <v>0</v>
      </c>
      <c r="O419" s="205">
        <v>600000</v>
      </c>
    </row>
    <row r="420" spans="2:15" x14ac:dyDescent="0.2">
      <c r="B420" s="130" t="s">
        <v>918</v>
      </c>
      <c r="D420" s="130">
        <v>1001044701</v>
      </c>
      <c r="F420" s="130">
        <v>-1422624.84</v>
      </c>
      <c r="I420" s="130">
        <v>0</v>
      </c>
      <c r="K420" s="130">
        <v>0</v>
      </c>
      <c r="O420" s="205">
        <v>-1422624.84</v>
      </c>
    </row>
    <row r="421" spans="2:15" x14ac:dyDescent="0.2">
      <c r="B421" s="130" t="s">
        <v>919</v>
      </c>
      <c r="D421" s="130">
        <v>1068930132</v>
      </c>
      <c r="F421" s="130">
        <v>0</v>
      </c>
      <c r="I421" s="130">
        <v>0</v>
      </c>
      <c r="K421" s="130">
        <v>5302973</v>
      </c>
      <c r="O421" s="205">
        <v>-5302973</v>
      </c>
    </row>
    <row r="422" spans="2:15" x14ac:dyDescent="0.2">
      <c r="B422" s="130" t="s">
        <v>920</v>
      </c>
      <c r="D422" s="130">
        <v>52210085</v>
      </c>
      <c r="F422" s="130">
        <v>-2080000</v>
      </c>
      <c r="I422" s="130">
        <v>0</v>
      </c>
      <c r="K422" s="130">
        <v>0</v>
      </c>
      <c r="O422" s="205">
        <v>-2080000</v>
      </c>
    </row>
    <row r="423" spans="2:15" x14ac:dyDescent="0.2">
      <c r="B423" s="130" t="s">
        <v>921</v>
      </c>
      <c r="D423" s="130" t="s">
        <v>922</v>
      </c>
      <c r="F423" s="130">
        <v>0</v>
      </c>
      <c r="I423" s="130">
        <v>0</v>
      </c>
      <c r="K423" s="130">
        <v>7489785</v>
      </c>
      <c r="O423" s="205">
        <v>-7489785</v>
      </c>
    </row>
    <row r="424" spans="2:15" x14ac:dyDescent="0.2">
      <c r="B424" s="130" t="s">
        <v>146</v>
      </c>
      <c r="D424" s="130" t="s">
        <v>145</v>
      </c>
      <c r="F424" s="130">
        <v>-61671199</v>
      </c>
      <c r="I424" s="130">
        <v>0</v>
      </c>
      <c r="K424" s="130">
        <v>63836456</v>
      </c>
      <c r="O424" s="205">
        <v>-125507655</v>
      </c>
    </row>
    <row r="425" spans="2:15" x14ac:dyDescent="0.2">
      <c r="B425" s="130" t="s">
        <v>923</v>
      </c>
      <c r="D425" s="130" t="s">
        <v>924</v>
      </c>
      <c r="F425" s="130">
        <v>0</v>
      </c>
      <c r="I425" s="130">
        <v>0</v>
      </c>
      <c r="K425" s="130">
        <v>4316325</v>
      </c>
      <c r="O425" s="205">
        <v>-4316325</v>
      </c>
    </row>
    <row r="426" spans="2:15" x14ac:dyDescent="0.2">
      <c r="B426" s="130" t="s">
        <v>925</v>
      </c>
      <c r="D426" s="130">
        <v>41780536</v>
      </c>
      <c r="F426" s="130">
        <v>-9981323</v>
      </c>
      <c r="I426" s="130">
        <v>0</v>
      </c>
      <c r="K426" s="130">
        <v>0</v>
      </c>
      <c r="O426" s="205">
        <v>-9981323</v>
      </c>
    </row>
    <row r="427" spans="2:15" x14ac:dyDescent="0.2">
      <c r="B427" s="130" t="s">
        <v>926</v>
      </c>
      <c r="D427" s="130" t="s">
        <v>927</v>
      </c>
      <c r="F427" s="130">
        <v>0</v>
      </c>
      <c r="I427" s="130">
        <v>0</v>
      </c>
      <c r="K427" s="130">
        <v>432000</v>
      </c>
      <c r="O427" s="205">
        <v>-432000</v>
      </c>
    </row>
    <row r="428" spans="2:15" x14ac:dyDescent="0.2">
      <c r="B428" s="130" t="s">
        <v>928</v>
      </c>
      <c r="D428" s="130">
        <v>1000573125</v>
      </c>
      <c r="F428" s="130">
        <v>0</v>
      </c>
      <c r="I428" s="130">
        <v>0</v>
      </c>
      <c r="K428" s="130">
        <v>4578322</v>
      </c>
      <c r="O428" s="205">
        <v>-4578322</v>
      </c>
    </row>
    <row r="429" spans="2:15" x14ac:dyDescent="0.2">
      <c r="B429" s="130" t="s">
        <v>929</v>
      </c>
      <c r="D429" s="130">
        <v>1022352272</v>
      </c>
      <c r="F429" s="130">
        <v>0</v>
      </c>
      <c r="I429" s="130">
        <v>0</v>
      </c>
      <c r="K429" s="130">
        <v>5567882</v>
      </c>
      <c r="O429" s="205">
        <v>-5567882</v>
      </c>
    </row>
    <row r="430" spans="2:15" x14ac:dyDescent="0.2">
      <c r="B430" s="130" t="s">
        <v>930</v>
      </c>
      <c r="D430" s="130">
        <v>1013677661</v>
      </c>
      <c r="F430" s="130">
        <v>-19801813.5</v>
      </c>
      <c r="I430" s="130">
        <v>0</v>
      </c>
      <c r="K430" s="130">
        <v>0</v>
      </c>
      <c r="O430" s="205">
        <v>-19801813.5</v>
      </c>
    </row>
    <row r="431" spans="2:15" x14ac:dyDescent="0.2">
      <c r="B431" s="130" t="s">
        <v>931</v>
      </c>
      <c r="D431" s="130">
        <v>46683454</v>
      </c>
      <c r="F431" s="130">
        <v>-21794921.5</v>
      </c>
      <c r="I431" s="130">
        <v>0</v>
      </c>
      <c r="K431" s="130">
        <v>15426946.029999999</v>
      </c>
      <c r="O431" s="205">
        <v>-37221867.530000001</v>
      </c>
    </row>
    <row r="432" spans="2:15" x14ac:dyDescent="0.2">
      <c r="B432" s="130" t="s">
        <v>932</v>
      </c>
      <c r="D432" s="130" t="s">
        <v>933</v>
      </c>
      <c r="F432" s="130">
        <v>0</v>
      </c>
      <c r="I432" s="130">
        <v>990340</v>
      </c>
      <c r="K432" s="130">
        <v>1980680</v>
      </c>
      <c r="O432" s="205">
        <v>-990340</v>
      </c>
    </row>
    <row r="433" spans="1:15" x14ac:dyDescent="0.2">
      <c r="B433" s="130" t="s">
        <v>934</v>
      </c>
      <c r="D433" s="130">
        <v>1144048801</v>
      </c>
      <c r="F433" s="130">
        <v>930000</v>
      </c>
      <c r="I433" s="130">
        <v>0</v>
      </c>
      <c r="K433" s="130">
        <v>0</v>
      </c>
      <c r="O433" s="205">
        <v>930000</v>
      </c>
    </row>
    <row r="434" spans="1:15" x14ac:dyDescent="0.2">
      <c r="B434" s="130" t="s">
        <v>935</v>
      </c>
      <c r="D434" s="130">
        <v>1014862974</v>
      </c>
      <c r="F434" s="130">
        <v>0</v>
      </c>
      <c r="I434" s="130">
        <v>0</v>
      </c>
      <c r="K434" s="130">
        <v>5980639</v>
      </c>
      <c r="O434" s="205">
        <v>-5980639</v>
      </c>
    </row>
    <row r="435" spans="1:15" x14ac:dyDescent="0.2">
      <c r="B435" s="130" t="s">
        <v>936</v>
      </c>
      <c r="D435" s="130">
        <v>1022438275</v>
      </c>
      <c r="F435" s="130">
        <v>-14331900</v>
      </c>
      <c r="I435" s="130">
        <v>0</v>
      </c>
      <c r="K435" s="130">
        <v>18882645</v>
      </c>
      <c r="O435" s="205">
        <v>-33214545</v>
      </c>
    </row>
    <row r="436" spans="1:15" x14ac:dyDescent="0.2">
      <c r="B436" s="130" t="s">
        <v>937</v>
      </c>
      <c r="D436" s="130">
        <v>1031155767</v>
      </c>
      <c r="F436" s="130">
        <v>-25881679</v>
      </c>
      <c r="I436" s="130">
        <v>0</v>
      </c>
      <c r="K436" s="130">
        <v>24977932</v>
      </c>
      <c r="O436" s="205">
        <v>-50859611</v>
      </c>
    </row>
    <row r="437" spans="1:15" x14ac:dyDescent="0.2">
      <c r="B437" s="130" t="s">
        <v>938</v>
      </c>
      <c r="D437" s="130">
        <v>1074486767</v>
      </c>
      <c r="F437" s="130">
        <v>-17192302</v>
      </c>
      <c r="I437" s="130">
        <v>0</v>
      </c>
      <c r="K437" s="130">
        <v>19806800</v>
      </c>
      <c r="O437" s="205">
        <v>-36999102</v>
      </c>
    </row>
    <row r="438" spans="1:15" x14ac:dyDescent="0.2">
      <c r="B438" s="130" t="s">
        <v>939</v>
      </c>
      <c r="D438" s="130">
        <v>1005995975</v>
      </c>
      <c r="F438" s="130">
        <v>-11506891</v>
      </c>
      <c r="I438" s="130">
        <v>0</v>
      </c>
      <c r="K438" s="130">
        <v>0</v>
      </c>
      <c r="O438" s="205">
        <v>-11506891</v>
      </c>
    </row>
    <row r="439" spans="1:15" x14ac:dyDescent="0.2">
      <c r="B439" s="130" t="s">
        <v>940</v>
      </c>
      <c r="D439" s="130" t="s">
        <v>941</v>
      </c>
      <c r="F439" s="130">
        <v>0</v>
      </c>
      <c r="I439" s="130">
        <v>0</v>
      </c>
      <c r="K439" s="130">
        <v>341530</v>
      </c>
      <c r="O439" s="205">
        <v>-341530</v>
      </c>
    </row>
    <row r="440" spans="1:15" x14ac:dyDescent="0.2">
      <c r="B440" s="130" t="s">
        <v>942</v>
      </c>
      <c r="D440" s="130">
        <v>1016009897</v>
      </c>
      <c r="F440" s="130">
        <v>0</v>
      </c>
      <c r="I440" s="130">
        <v>0</v>
      </c>
      <c r="K440" s="130">
        <v>5942040</v>
      </c>
      <c r="O440" s="205">
        <v>-5942040</v>
      </c>
    </row>
    <row r="441" spans="1:15" x14ac:dyDescent="0.2">
      <c r="B441" s="130" t="s">
        <v>943</v>
      </c>
      <c r="D441" s="130">
        <v>1141114803</v>
      </c>
      <c r="F441" s="130">
        <v>-1170000</v>
      </c>
      <c r="I441" s="130">
        <v>0</v>
      </c>
      <c r="K441" s="130">
        <v>6706113</v>
      </c>
      <c r="O441" s="205">
        <v>-7876113</v>
      </c>
    </row>
    <row r="442" spans="1:15" x14ac:dyDescent="0.2">
      <c r="B442" s="130" t="s">
        <v>944</v>
      </c>
      <c r="D442" s="130" t="s">
        <v>945</v>
      </c>
      <c r="F442" s="130">
        <v>0</v>
      </c>
      <c r="I442" s="130">
        <v>0</v>
      </c>
      <c r="K442" s="130">
        <v>121153814</v>
      </c>
      <c r="O442" s="205">
        <v>-121153814</v>
      </c>
    </row>
    <row r="443" spans="1:15" x14ac:dyDescent="0.2">
      <c r="B443" s="130" t="s">
        <v>946</v>
      </c>
      <c r="D443" s="130" t="s">
        <v>947</v>
      </c>
      <c r="F443" s="130">
        <v>-344326</v>
      </c>
      <c r="I443" s="130">
        <v>0</v>
      </c>
      <c r="K443" s="130">
        <v>0</v>
      </c>
      <c r="O443" s="205">
        <v>-344326</v>
      </c>
    </row>
    <row r="444" spans="1:15" x14ac:dyDescent="0.2">
      <c r="B444" s="130" t="s">
        <v>948</v>
      </c>
      <c r="D444" s="130">
        <v>1019054615</v>
      </c>
      <c r="F444" s="130">
        <v>0</v>
      </c>
      <c r="I444" s="130">
        <v>0</v>
      </c>
      <c r="K444" s="130">
        <v>990340</v>
      </c>
      <c r="O444" s="205">
        <v>-990340</v>
      </c>
    </row>
    <row r="445" spans="1:15" x14ac:dyDescent="0.2">
      <c r="A445" s="130" t="s">
        <v>949</v>
      </c>
      <c r="F445" s="130">
        <v>62526238.780000001</v>
      </c>
      <c r="I445" s="130">
        <v>312408481.35000002</v>
      </c>
      <c r="K445" s="130">
        <v>352110856</v>
      </c>
      <c r="O445" s="205">
        <v>22823864.129999999</v>
      </c>
    </row>
    <row r="446" spans="1:15" x14ac:dyDescent="0.2">
      <c r="A446" s="130" t="s">
        <v>950</v>
      </c>
      <c r="F446" s="130">
        <v>62526238.780000001</v>
      </c>
      <c r="I446" s="130">
        <v>312408481.35000002</v>
      </c>
      <c r="K446" s="130">
        <v>352110856</v>
      </c>
      <c r="O446" s="205">
        <v>22823864.129999999</v>
      </c>
    </row>
    <row r="447" spans="1:15" x14ac:dyDescent="0.2">
      <c r="A447" s="130" t="s">
        <v>951</v>
      </c>
      <c r="F447" s="130">
        <v>62526238.780000001</v>
      </c>
      <c r="I447" s="130">
        <v>312408481.35000002</v>
      </c>
      <c r="K447" s="130">
        <v>352110856</v>
      </c>
      <c r="O447" s="205">
        <v>22823864.129999999</v>
      </c>
    </row>
    <row r="448" spans="1:15" x14ac:dyDescent="0.2">
      <c r="B448" s="130" t="s">
        <v>378</v>
      </c>
      <c r="D448" s="130">
        <v>52286338</v>
      </c>
      <c r="F448" s="130">
        <v>0</v>
      </c>
      <c r="I448" s="130">
        <v>0</v>
      </c>
      <c r="K448" s="130">
        <v>6048747</v>
      </c>
      <c r="O448" s="205">
        <v>-6048747</v>
      </c>
    </row>
    <row r="449" spans="2:15" x14ac:dyDescent="0.2">
      <c r="B449" s="130" t="s">
        <v>385</v>
      </c>
      <c r="D449" s="130">
        <v>1010840246</v>
      </c>
      <c r="F449" s="130">
        <v>0</v>
      </c>
      <c r="I449" s="130">
        <v>0</v>
      </c>
      <c r="K449" s="130">
        <v>4095398</v>
      </c>
      <c r="O449" s="205">
        <v>-4095398</v>
      </c>
    </row>
    <row r="450" spans="2:15" x14ac:dyDescent="0.2">
      <c r="B450" s="130" t="s">
        <v>952</v>
      </c>
      <c r="D450" s="130" t="s">
        <v>953</v>
      </c>
      <c r="F450" s="130">
        <v>20147283</v>
      </c>
      <c r="I450" s="130">
        <v>5073523</v>
      </c>
      <c r="K450" s="130">
        <v>0</v>
      </c>
      <c r="O450" s="205">
        <v>25220806</v>
      </c>
    </row>
    <row r="451" spans="2:15" x14ac:dyDescent="0.2">
      <c r="B451" s="130" t="s">
        <v>392</v>
      </c>
      <c r="D451" s="130">
        <v>1000591042</v>
      </c>
      <c r="F451" s="130">
        <v>0</v>
      </c>
      <c r="I451" s="130">
        <v>0</v>
      </c>
      <c r="K451" s="130">
        <v>1701578</v>
      </c>
      <c r="O451" s="205">
        <v>-1701578</v>
      </c>
    </row>
    <row r="452" spans="2:15" x14ac:dyDescent="0.2">
      <c r="B452" s="130" t="s">
        <v>399</v>
      </c>
      <c r="D452" s="130">
        <v>1022968626</v>
      </c>
      <c r="F452" s="130">
        <v>0</v>
      </c>
      <c r="I452" s="130">
        <v>0</v>
      </c>
      <c r="K452" s="130">
        <v>3624870</v>
      </c>
      <c r="O452" s="205">
        <v>-3624870</v>
      </c>
    </row>
    <row r="453" spans="2:15" x14ac:dyDescent="0.2">
      <c r="B453" s="130" t="s">
        <v>404</v>
      </c>
      <c r="D453" s="130" t="s">
        <v>405</v>
      </c>
      <c r="F453" s="130">
        <v>-69600</v>
      </c>
      <c r="I453" s="130">
        <v>0</v>
      </c>
      <c r="K453" s="130">
        <v>0</v>
      </c>
      <c r="O453" s="205">
        <v>-69600</v>
      </c>
    </row>
    <row r="454" spans="2:15" x14ac:dyDescent="0.2">
      <c r="B454" s="130" t="s">
        <v>406</v>
      </c>
      <c r="D454" s="130" t="s">
        <v>407</v>
      </c>
      <c r="F454" s="130">
        <v>-88120</v>
      </c>
      <c r="I454" s="130">
        <v>0</v>
      </c>
      <c r="K454" s="130">
        <v>0</v>
      </c>
      <c r="O454" s="205">
        <v>-88120</v>
      </c>
    </row>
    <row r="455" spans="2:15" x14ac:dyDescent="0.2">
      <c r="B455" s="130" t="s">
        <v>954</v>
      </c>
      <c r="D455" s="130">
        <v>1023888413</v>
      </c>
      <c r="F455" s="130">
        <v>-450605</v>
      </c>
      <c r="I455" s="130">
        <v>0</v>
      </c>
      <c r="K455" s="130">
        <v>0</v>
      </c>
      <c r="O455" s="205">
        <v>-450605</v>
      </c>
    </row>
    <row r="456" spans="2:15" x14ac:dyDescent="0.2">
      <c r="B456" s="130" t="s">
        <v>416</v>
      </c>
      <c r="D456" s="130" t="s">
        <v>417</v>
      </c>
      <c r="F456" s="130">
        <v>-3351467</v>
      </c>
      <c r="I456" s="130">
        <v>0</v>
      </c>
      <c r="K456" s="130">
        <v>0</v>
      </c>
      <c r="O456" s="205">
        <v>-3351467</v>
      </c>
    </row>
    <row r="457" spans="2:15" x14ac:dyDescent="0.2">
      <c r="B457" s="130" t="s">
        <v>955</v>
      </c>
      <c r="D457" s="130" t="s">
        <v>956</v>
      </c>
      <c r="F457" s="130">
        <v>25288011</v>
      </c>
      <c r="I457" s="130">
        <v>10766607</v>
      </c>
      <c r="K457" s="130">
        <v>0</v>
      </c>
      <c r="O457" s="205">
        <v>36054618</v>
      </c>
    </row>
    <row r="458" spans="2:15" x14ac:dyDescent="0.2">
      <c r="B458" s="130" t="s">
        <v>421</v>
      </c>
      <c r="D458" s="130" t="s">
        <v>422</v>
      </c>
      <c r="F458" s="130">
        <v>-41432299.450000003</v>
      </c>
      <c r="I458" s="130">
        <v>94486283.349999994</v>
      </c>
      <c r="K458" s="130">
        <v>51205808.100000001</v>
      </c>
      <c r="O458" s="205">
        <v>1848175.8</v>
      </c>
    </row>
    <row r="459" spans="2:15" x14ac:dyDescent="0.2">
      <c r="B459" s="130" t="s">
        <v>427</v>
      </c>
      <c r="D459" s="130" t="s">
        <v>428</v>
      </c>
      <c r="F459" s="130">
        <v>-1950970</v>
      </c>
      <c r="I459" s="130">
        <v>0</v>
      </c>
      <c r="K459" s="130">
        <v>10508800</v>
      </c>
      <c r="O459" s="205">
        <v>-12459770</v>
      </c>
    </row>
    <row r="460" spans="2:15" x14ac:dyDescent="0.2">
      <c r="B460" s="130" t="s">
        <v>957</v>
      </c>
      <c r="D460" s="130" t="s">
        <v>958</v>
      </c>
      <c r="F460" s="130">
        <v>1380304</v>
      </c>
      <c r="I460" s="130">
        <v>1648912</v>
      </c>
      <c r="K460" s="130">
        <v>0</v>
      </c>
      <c r="O460" s="205">
        <v>3029216</v>
      </c>
    </row>
    <row r="461" spans="2:15" x14ac:dyDescent="0.2">
      <c r="B461" s="130" t="s">
        <v>959</v>
      </c>
      <c r="D461" s="130" t="s">
        <v>960</v>
      </c>
      <c r="F461" s="130">
        <v>-57900</v>
      </c>
      <c r="I461" s="130">
        <v>0</v>
      </c>
      <c r="K461" s="130">
        <v>0</v>
      </c>
      <c r="O461" s="205">
        <v>-57900</v>
      </c>
    </row>
    <row r="462" spans="2:15" x14ac:dyDescent="0.2">
      <c r="B462" s="130" t="s">
        <v>432</v>
      </c>
      <c r="D462" s="130">
        <v>52799524</v>
      </c>
      <c r="F462" s="130">
        <v>0</v>
      </c>
      <c r="I462" s="130">
        <v>0</v>
      </c>
      <c r="K462" s="130">
        <v>6641999</v>
      </c>
      <c r="O462" s="205">
        <v>-6641999</v>
      </c>
    </row>
    <row r="463" spans="2:15" x14ac:dyDescent="0.2">
      <c r="B463" s="130" t="s">
        <v>433</v>
      </c>
      <c r="D463" s="130">
        <v>1016106465</v>
      </c>
      <c r="F463" s="130">
        <v>0</v>
      </c>
      <c r="I463" s="130">
        <v>0</v>
      </c>
      <c r="K463" s="130">
        <v>1509620</v>
      </c>
      <c r="O463" s="205">
        <v>-1509620</v>
      </c>
    </row>
    <row r="464" spans="2:15" x14ac:dyDescent="0.2">
      <c r="B464" s="130" t="s">
        <v>961</v>
      </c>
      <c r="D464" s="130" t="s">
        <v>962</v>
      </c>
      <c r="F464" s="130">
        <v>1746612</v>
      </c>
      <c r="I464" s="130">
        <v>0</v>
      </c>
      <c r="K464" s="130">
        <v>0</v>
      </c>
      <c r="O464" s="205">
        <v>1746612</v>
      </c>
    </row>
    <row r="465" spans="2:15" x14ac:dyDescent="0.2">
      <c r="B465" s="130" t="s">
        <v>963</v>
      </c>
      <c r="D465" s="130">
        <v>52133261</v>
      </c>
      <c r="F465" s="130">
        <v>1900000</v>
      </c>
      <c r="I465" s="130">
        <v>0</v>
      </c>
      <c r="K465" s="130">
        <v>0</v>
      </c>
      <c r="O465" s="205">
        <v>1900000</v>
      </c>
    </row>
    <row r="466" spans="2:15" x14ac:dyDescent="0.2">
      <c r="B466" s="130" t="s">
        <v>964</v>
      </c>
      <c r="D466" s="130" t="s">
        <v>965</v>
      </c>
      <c r="F466" s="130">
        <v>-22000</v>
      </c>
      <c r="I466" s="130">
        <v>0</v>
      </c>
      <c r="K466" s="130">
        <v>0</v>
      </c>
      <c r="O466" s="205">
        <v>-22000</v>
      </c>
    </row>
    <row r="467" spans="2:15" x14ac:dyDescent="0.2">
      <c r="B467" s="130" t="s">
        <v>449</v>
      </c>
      <c r="D467" s="130" t="s">
        <v>450</v>
      </c>
      <c r="F467" s="130">
        <v>0</v>
      </c>
      <c r="I467" s="130">
        <v>0</v>
      </c>
      <c r="K467" s="130">
        <v>14266667</v>
      </c>
      <c r="O467" s="205">
        <v>-14266667</v>
      </c>
    </row>
    <row r="468" spans="2:15" x14ac:dyDescent="0.2">
      <c r="B468" s="130" t="s">
        <v>966</v>
      </c>
      <c r="D468" s="130" t="s">
        <v>967</v>
      </c>
      <c r="F468" s="130">
        <v>-446250</v>
      </c>
      <c r="I468" s="130">
        <v>0</v>
      </c>
      <c r="K468" s="130">
        <v>0</v>
      </c>
      <c r="O468" s="205">
        <v>-446250</v>
      </c>
    </row>
    <row r="469" spans="2:15" x14ac:dyDescent="0.2">
      <c r="B469" s="130" t="s">
        <v>968</v>
      </c>
      <c r="D469" s="130">
        <v>1023895009</v>
      </c>
      <c r="F469" s="130">
        <v>-1900000</v>
      </c>
      <c r="I469" s="130">
        <v>0</v>
      </c>
      <c r="K469" s="130">
        <v>0</v>
      </c>
      <c r="O469" s="205">
        <v>-1900000</v>
      </c>
    </row>
    <row r="470" spans="2:15" x14ac:dyDescent="0.2">
      <c r="B470" s="130" t="s">
        <v>457</v>
      </c>
      <c r="D470" s="130">
        <v>51999468</v>
      </c>
      <c r="F470" s="130">
        <v>0</v>
      </c>
      <c r="I470" s="130">
        <v>0</v>
      </c>
      <c r="K470" s="130">
        <v>6351460</v>
      </c>
      <c r="O470" s="205">
        <v>-6351460</v>
      </c>
    </row>
    <row r="471" spans="2:15" x14ac:dyDescent="0.2">
      <c r="B471" s="130" t="s">
        <v>458</v>
      </c>
      <c r="D471" s="130" t="s">
        <v>459</v>
      </c>
      <c r="F471" s="130">
        <v>-15800</v>
      </c>
      <c r="I471" s="130">
        <v>0</v>
      </c>
      <c r="K471" s="130">
        <v>0</v>
      </c>
      <c r="O471" s="205">
        <v>-15800</v>
      </c>
    </row>
    <row r="472" spans="2:15" x14ac:dyDescent="0.2">
      <c r="B472" s="130" t="s">
        <v>461</v>
      </c>
      <c r="D472" s="130">
        <v>1000213395</v>
      </c>
      <c r="F472" s="130">
        <v>0</v>
      </c>
      <c r="I472" s="130">
        <v>0</v>
      </c>
      <c r="K472" s="130">
        <v>4356620</v>
      </c>
      <c r="O472" s="205">
        <v>-4356620</v>
      </c>
    </row>
    <row r="473" spans="2:15" x14ac:dyDescent="0.2">
      <c r="B473" s="130" t="s">
        <v>462</v>
      </c>
      <c r="D473" s="130">
        <v>1031803919</v>
      </c>
      <c r="F473" s="130">
        <v>0</v>
      </c>
      <c r="I473" s="130">
        <v>0</v>
      </c>
      <c r="K473" s="130">
        <v>711750</v>
      </c>
      <c r="O473" s="205">
        <v>-711750</v>
      </c>
    </row>
    <row r="474" spans="2:15" x14ac:dyDescent="0.2">
      <c r="B474" s="130" t="s">
        <v>465</v>
      </c>
      <c r="D474" s="130">
        <v>79897518</v>
      </c>
      <c r="F474" s="130">
        <v>-7891000</v>
      </c>
      <c r="I474" s="130">
        <v>0</v>
      </c>
      <c r="K474" s="130">
        <v>0</v>
      </c>
      <c r="O474" s="205">
        <v>-7891000</v>
      </c>
    </row>
    <row r="475" spans="2:15" x14ac:dyDescent="0.2">
      <c r="B475" s="130" t="s">
        <v>969</v>
      </c>
      <c r="D475" s="130">
        <v>1032419693</v>
      </c>
      <c r="F475" s="130">
        <v>-1816000</v>
      </c>
      <c r="I475" s="130">
        <v>0</v>
      </c>
      <c r="K475" s="130">
        <v>0</v>
      </c>
      <c r="O475" s="205">
        <v>-1816000</v>
      </c>
    </row>
    <row r="476" spans="2:15" x14ac:dyDescent="0.2">
      <c r="B476" s="130" t="s">
        <v>970</v>
      </c>
      <c r="D476" s="130" t="s">
        <v>971</v>
      </c>
      <c r="F476" s="130">
        <v>-282980</v>
      </c>
      <c r="I476" s="130">
        <v>0</v>
      </c>
      <c r="K476" s="130">
        <v>0</v>
      </c>
      <c r="O476" s="205">
        <v>-282980</v>
      </c>
    </row>
    <row r="477" spans="2:15" x14ac:dyDescent="0.2">
      <c r="B477" s="130" t="s">
        <v>473</v>
      </c>
      <c r="D477" s="130" t="s">
        <v>474</v>
      </c>
      <c r="F477" s="130">
        <v>-52000</v>
      </c>
      <c r="I477" s="130">
        <v>0</v>
      </c>
      <c r="K477" s="130">
        <v>0</v>
      </c>
      <c r="O477" s="205">
        <v>-52000</v>
      </c>
    </row>
    <row r="478" spans="2:15" x14ac:dyDescent="0.2">
      <c r="B478" s="130" t="s">
        <v>481</v>
      </c>
      <c r="D478" s="130" t="s">
        <v>482</v>
      </c>
      <c r="F478" s="130">
        <v>-540000</v>
      </c>
      <c r="I478" s="130">
        <v>0</v>
      </c>
      <c r="K478" s="130">
        <v>0</v>
      </c>
      <c r="O478" s="205">
        <v>-540000</v>
      </c>
    </row>
    <row r="479" spans="2:15" x14ac:dyDescent="0.2">
      <c r="B479" s="130" t="s">
        <v>485</v>
      </c>
      <c r="D479" s="130">
        <v>1019022306</v>
      </c>
      <c r="F479" s="130">
        <v>0</v>
      </c>
      <c r="I479" s="130">
        <v>0</v>
      </c>
      <c r="K479" s="130">
        <v>5154490</v>
      </c>
      <c r="O479" s="205">
        <v>-5154490</v>
      </c>
    </row>
    <row r="480" spans="2:15" x14ac:dyDescent="0.2">
      <c r="B480" s="130" t="s">
        <v>972</v>
      </c>
      <c r="D480" s="130" t="s">
        <v>973</v>
      </c>
      <c r="F480" s="130">
        <v>27949224</v>
      </c>
      <c r="I480" s="130">
        <v>33961900</v>
      </c>
      <c r="K480" s="130">
        <v>0</v>
      </c>
      <c r="O480" s="205">
        <v>61911124</v>
      </c>
    </row>
    <row r="481" spans="2:15" x14ac:dyDescent="0.2">
      <c r="B481" s="130" t="s">
        <v>492</v>
      </c>
      <c r="D481" s="130">
        <v>1073708786</v>
      </c>
      <c r="F481" s="130">
        <v>-643721</v>
      </c>
      <c r="I481" s="130">
        <v>0</v>
      </c>
      <c r="K481" s="130">
        <v>0</v>
      </c>
      <c r="O481" s="205">
        <v>-643721</v>
      </c>
    </row>
    <row r="482" spans="2:15" x14ac:dyDescent="0.2">
      <c r="B482" s="130" t="s">
        <v>493</v>
      </c>
      <c r="D482" s="130" t="s">
        <v>494</v>
      </c>
      <c r="F482" s="130">
        <v>0</v>
      </c>
      <c r="I482" s="130">
        <v>0</v>
      </c>
      <c r="K482" s="130">
        <v>11035048</v>
      </c>
      <c r="O482" s="205">
        <v>-11035048</v>
      </c>
    </row>
    <row r="483" spans="2:15" x14ac:dyDescent="0.2">
      <c r="B483" s="130" t="s">
        <v>497</v>
      </c>
      <c r="D483" s="130" t="s">
        <v>498</v>
      </c>
      <c r="F483" s="130">
        <v>-1429499</v>
      </c>
      <c r="I483" s="130">
        <v>0</v>
      </c>
      <c r="K483" s="130">
        <v>0</v>
      </c>
      <c r="O483" s="205">
        <v>-1429499</v>
      </c>
    </row>
    <row r="484" spans="2:15" x14ac:dyDescent="0.2">
      <c r="B484" s="130" t="s">
        <v>499</v>
      </c>
      <c r="D484" s="130" t="s">
        <v>500</v>
      </c>
      <c r="F484" s="130">
        <v>-8197558.7699999996</v>
      </c>
      <c r="I484" s="130">
        <v>0</v>
      </c>
      <c r="K484" s="130">
        <v>0</v>
      </c>
      <c r="O484" s="205">
        <v>-8197558.7699999996</v>
      </c>
    </row>
    <row r="485" spans="2:15" x14ac:dyDescent="0.2">
      <c r="B485" s="130" t="s">
        <v>974</v>
      </c>
      <c r="D485" s="130" t="s">
        <v>975</v>
      </c>
      <c r="F485" s="130">
        <v>-847400</v>
      </c>
      <c r="I485" s="130">
        <v>0</v>
      </c>
      <c r="K485" s="130">
        <v>0</v>
      </c>
      <c r="O485" s="205">
        <v>-847400</v>
      </c>
    </row>
    <row r="486" spans="2:15" x14ac:dyDescent="0.2">
      <c r="B486" s="130" t="s">
        <v>501</v>
      </c>
      <c r="D486" s="130" t="s">
        <v>502</v>
      </c>
      <c r="F486" s="130">
        <v>-449910</v>
      </c>
      <c r="I486" s="130">
        <v>0</v>
      </c>
      <c r="K486" s="130">
        <v>0</v>
      </c>
      <c r="O486" s="205">
        <v>-449910</v>
      </c>
    </row>
    <row r="487" spans="2:15" x14ac:dyDescent="0.2">
      <c r="B487" s="130" t="s">
        <v>976</v>
      </c>
      <c r="D487" s="130" t="s">
        <v>977</v>
      </c>
      <c r="F487" s="130">
        <v>4613761</v>
      </c>
      <c r="I487" s="130">
        <v>4623128</v>
      </c>
      <c r="K487" s="130">
        <v>0</v>
      </c>
      <c r="O487" s="205">
        <v>9236889</v>
      </c>
    </row>
    <row r="488" spans="2:15" x14ac:dyDescent="0.2">
      <c r="B488" s="130" t="s">
        <v>511</v>
      </c>
      <c r="D488" s="130">
        <v>1001272761</v>
      </c>
      <c r="F488" s="130">
        <v>0</v>
      </c>
      <c r="I488" s="130">
        <v>0</v>
      </c>
      <c r="K488" s="130">
        <v>5593537</v>
      </c>
      <c r="O488" s="205">
        <v>-5593537</v>
      </c>
    </row>
    <row r="489" spans="2:15" x14ac:dyDescent="0.2">
      <c r="B489" s="130" t="s">
        <v>517</v>
      </c>
      <c r="D489" s="130">
        <v>1002457670</v>
      </c>
      <c r="F489" s="130">
        <v>0</v>
      </c>
      <c r="I489" s="130">
        <v>0</v>
      </c>
      <c r="K489" s="130">
        <v>4356620</v>
      </c>
      <c r="O489" s="205">
        <v>-4356620</v>
      </c>
    </row>
    <row r="490" spans="2:15" x14ac:dyDescent="0.2">
      <c r="B490" s="130" t="s">
        <v>978</v>
      </c>
      <c r="D490" s="130">
        <v>1034304766</v>
      </c>
      <c r="F490" s="130">
        <v>9070000</v>
      </c>
      <c r="I490" s="130">
        <v>0</v>
      </c>
      <c r="K490" s="130">
        <v>0</v>
      </c>
      <c r="O490" s="205">
        <v>9070000</v>
      </c>
    </row>
    <row r="491" spans="2:15" x14ac:dyDescent="0.2">
      <c r="B491" s="130" t="s">
        <v>518</v>
      </c>
      <c r="D491" s="130" t="s">
        <v>519</v>
      </c>
      <c r="F491" s="130">
        <v>0</v>
      </c>
      <c r="I491" s="130">
        <v>0</v>
      </c>
      <c r="K491" s="130">
        <v>4435550</v>
      </c>
      <c r="O491" s="205">
        <v>-4435550</v>
      </c>
    </row>
    <row r="492" spans="2:15" x14ac:dyDescent="0.2">
      <c r="B492" s="130" t="s">
        <v>525</v>
      </c>
      <c r="D492" s="130" t="s">
        <v>526</v>
      </c>
      <c r="F492" s="130">
        <v>-380000</v>
      </c>
      <c r="I492" s="130">
        <v>0</v>
      </c>
      <c r="K492" s="130">
        <v>0</v>
      </c>
      <c r="O492" s="205">
        <v>-380000</v>
      </c>
    </row>
    <row r="493" spans="2:15" x14ac:dyDescent="0.2">
      <c r="B493" s="130" t="s">
        <v>527</v>
      </c>
      <c r="D493" s="130" t="s">
        <v>528</v>
      </c>
      <c r="F493" s="130">
        <v>0</v>
      </c>
      <c r="I493" s="130">
        <v>0</v>
      </c>
      <c r="K493" s="130">
        <v>2080000</v>
      </c>
      <c r="O493" s="205">
        <v>-2080000</v>
      </c>
    </row>
    <row r="494" spans="2:15" x14ac:dyDescent="0.2">
      <c r="B494" s="130" t="s">
        <v>530</v>
      </c>
      <c r="D494" s="130">
        <v>1032449935</v>
      </c>
      <c r="F494" s="130">
        <v>0</v>
      </c>
      <c r="I494" s="130">
        <v>0</v>
      </c>
      <c r="K494" s="130">
        <v>3644870</v>
      </c>
      <c r="O494" s="205">
        <v>-3644870</v>
      </c>
    </row>
    <row r="495" spans="2:15" x14ac:dyDescent="0.2">
      <c r="B495" s="130" t="s">
        <v>532</v>
      </c>
      <c r="D495" s="130">
        <v>1029141693</v>
      </c>
      <c r="F495" s="130">
        <v>0</v>
      </c>
      <c r="I495" s="130">
        <v>0</v>
      </c>
      <c r="K495" s="130">
        <v>2746453</v>
      </c>
      <c r="O495" s="205">
        <v>-2746453</v>
      </c>
    </row>
    <row r="496" spans="2:15" x14ac:dyDescent="0.2">
      <c r="B496" s="130" t="s">
        <v>535</v>
      </c>
      <c r="D496" s="130" t="s">
        <v>536</v>
      </c>
      <c r="F496" s="130">
        <v>-3746640</v>
      </c>
      <c r="I496" s="130">
        <v>0</v>
      </c>
      <c r="K496" s="130">
        <v>0</v>
      </c>
      <c r="O496" s="205">
        <v>-3746640</v>
      </c>
    </row>
    <row r="497" spans="2:15" x14ac:dyDescent="0.2">
      <c r="B497" s="130" t="s">
        <v>541</v>
      </c>
      <c r="D497" s="130">
        <v>1016020802</v>
      </c>
      <c r="F497" s="130">
        <v>0</v>
      </c>
      <c r="I497" s="130">
        <v>0</v>
      </c>
      <c r="K497" s="130">
        <v>2517653</v>
      </c>
      <c r="O497" s="205">
        <v>-2517653</v>
      </c>
    </row>
    <row r="498" spans="2:15" x14ac:dyDescent="0.2">
      <c r="B498" s="130" t="s">
        <v>549</v>
      </c>
      <c r="D498" s="130">
        <v>1023934439</v>
      </c>
      <c r="F498" s="130">
        <v>0</v>
      </c>
      <c r="I498" s="130">
        <v>0</v>
      </c>
      <c r="K498" s="130">
        <v>797870</v>
      </c>
      <c r="O498" s="205">
        <v>-797870</v>
      </c>
    </row>
    <row r="499" spans="2:15" x14ac:dyDescent="0.2">
      <c r="B499" s="130" t="s">
        <v>550</v>
      </c>
      <c r="D499" s="130">
        <v>79981708</v>
      </c>
      <c r="F499" s="130">
        <v>-190000</v>
      </c>
      <c r="I499" s="130">
        <v>0</v>
      </c>
      <c r="K499" s="130">
        <v>0</v>
      </c>
      <c r="O499" s="205">
        <v>-190000</v>
      </c>
    </row>
    <row r="500" spans="2:15" x14ac:dyDescent="0.2">
      <c r="B500" s="130" t="s">
        <v>552</v>
      </c>
      <c r="D500" s="130">
        <v>1000572171</v>
      </c>
      <c r="F500" s="130">
        <v>0</v>
      </c>
      <c r="I500" s="130">
        <v>0</v>
      </c>
      <c r="K500" s="130">
        <v>850000</v>
      </c>
      <c r="O500" s="205">
        <v>-850000</v>
      </c>
    </row>
    <row r="501" spans="2:15" x14ac:dyDescent="0.2">
      <c r="B501" s="130" t="s">
        <v>979</v>
      </c>
      <c r="D501" s="130" t="s">
        <v>980</v>
      </c>
      <c r="F501" s="130">
        <v>-300000</v>
      </c>
      <c r="I501" s="130">
        <v>0</v>
      </c>
      <c r="K501" s="130">
        <v>0</v>
      </c>
      <c r="O501" s="205">
        <v>-300000</v>
      </c>
    </row>
    <row r="502" spans="2:15" x14ac:dyDescent="0.2">
      <c r="B502" s="130" t="s">
        <v>575</v>
      </c>
      <c r="D502" s="130" t="s">
        <v>576</v>
      </c>
      <c r="F502" s="130">
        <v>-378295</v>
      </c>
      <c r="I502" s="130">
        <v>0</v>
      </c>
      <c r="K502" s="130">
        <v>0</v>
      </c>
      <c r="O502" s="205">
        <v>-378295</v>
      </c>
    </row>
    <row r="503" spans="2:15" x14ac:dyDescent="0.2">
      <c r="B503" s="130" t="s">
        <v>579</v>
      </c>
      <c r="D503" s="130" t="s">
        <v>580</v>
      </c>
      <c r="F503" s="130">
        <v>-402400</v>
      </c>
      <c r="I503" s="130">
        <v>0</v>
      </c>
      <c r="K503" s="130">
        <v>0</v>
      </c>
      <c r="O503" s="205">
        <v>-402400</v>
      </c>
    </row>
    <row r="504" spans="2:15" x14ac:dyDescent="0.2">
      <c r="B504" s="130" t="s">
        <v>581</v>
      </c>
      <c r="D504" s="130" t="s">
        <v>582</v>
      </c>
      <c r="F504" s="130">
        <v>-372150</v>
      </c>
      <c r="I504" s="130">
        <v>0</v>
      </c>
      <c r="K504" s="130">
        <v>0</v>
      </c>
      <c r="O504" s="205">
        <v>-372150</v>
      </c>
    </row>
    <row r="505" spans="2:15" x14ac:dyDescent="0.2">
      <c r="B505" s="130" t="s">
        <v>981</v>
      </c>
      <c r="D505" s="130" t="s">
        <v>982</v>
      </c>
      <c r="F505" s="130">
        <v>-230</v>
      </c>
      <c r="I505" s="130">
        <v>0</v>
      </c>
      <c r="K505" s="130">
        <v>0</v>
      </c>
      <c r="O505" s="205">
        <v>-230</v>
      </c>
    </row>
    <row r="506" spans="2:15" x14ac:dyDescent="0.2">
      <c r="B506" s="130" t="s">
        <v>585</v>
      </c>
      <c r="D506" s="130" t="s">
        <v>586</v>
      </c>
      <c r="F506" s="130">
        <v>2350122</v>
      </c>
      <c r="I506" s="130">
        <v>11851824</v>
      </c>
      <c r="K506" s="130">
        <v>0</v>
      </c>
      <c r="O506" s="205">
        <v>14201946</v>
      </c>
    </row>
    <row r="507" spans="2:15" x14ac:dyDescent="0.2">
      <c r="B507" s="130" t="s">
        <v>587</v>
      </c>
      <c r="D507" s="130" t="s">
        <v>588</v>
      </c>
      <c r="F507" s="130">
        <v>6820296</v>
      </c>
      <c r="I507" s="130">
        <v>20694532</v>
      </c>
      <c r="K507" s="130">
        <v>0</v>
      </c>
      <c r="O507" s="205">
        <v>27514828</v>
      </c>
    </row>
    <row r="508" spans="2:15" x14ac:dyDescent="0.2">
      <c r="B508" s="130" t="s">
        <v>594</v>
      </c>
      <c r="D508" s="130" t="s">
        <v>595</v>
      </c>
      <c r="F508" s="130">
        <v>-189790</v>
      </c>
      <c r="I508" s="130">
        <v>0</v>
      </c>
      <c r="K508" s="130">
        <v>0</v>
      </c>
      <c r="O508" s="205">
        <v>-189790</v>
      </c>
    </row>
    <row r="509" spans="2:15" x14ac:dyDescent="0.2">
      <c r="B509" s="130" t="s">
        <v>601</v>
      </c>
      <c r="D509" s="130">
        <v>1015428805</v>
      </c>
      <c r="F509" s="130">
        <v>0</v>
      </c>
      <c r="I509" s="130">
        <v>0</v>
      </c>
      <c r="K509" s="130">
        <v>4970000</v>
      </c>
      <c r="O509" s="205">
        <v>-4970000</v>
      </c>
    </row>
    <row r="510" spans="2:15" x14ac:dyDescent="0.2">
      <c r="B510" s="130" t="s">
        <v>608</v>
      </c>
      <c r="D510" s="130">
        <v>1016108806</v>
      </c>
      <c r="F510" s="130">
        <v>0</v>
      </c>
      <c r="I510" s="130">
        <v>0</v>
      </c>
      <c r="K510" s="130">
        <v>6667456</v>
      </c>
      <c r="O510" s="205">
        <v>-6667456</v>
      </c>
    </row>
    <row r="511" spans="2:15" x14ac:dyDescent="0.2">
      <c r="B511" s="130" t="s">
        <v>612</v>
      </c>
      <c r="D511" s="130">
        <v>1034778843</v>
      </c>
      <c r="F511" s="130">
        <v>0</v>
      </c>
      <c r="I511" s="130">
        <v>0</v>
      </c>
      <c r="K511" s="130">
        <v>1281150</v>
      </c>
      <c r="O511" s="205">
        <v>-1281150</v>
      </c>
    </row>
    <row r="512" spans="2:15" x14ac:dyDescent="0.2">
      <c r="B512" s="130" t="s">
        <v>613</v>
      </c>
      <c r="D512" s="130">
        <v>1057607910</v>
      </c>
      <c r="F512" s="130">
        <v>0</v>
      </c>
      <c r="I512" s="130">
        <v>0</v>
      </c>
      <c r="K512" s="130">
        <v>761670</v>
      </c>
      <c r="O512" s="205">
        <v>-761670</v>
      </c>
    </row>
    <row r="513" spans="2:15" x14ac:dyDescent="0.2">
      <c r="B513" s="130" t="s">
        <v>112</v>
      </c>
      <c r="D513" s="130">
        <v>79374399</v>
      </c>
      <c r="F513" s="130">
        <v>-5760000</v>
      </c>
      <c r="I513" s="130">
        <v>0</v>
      </c>
      <c r="K513" s="130">
        <v>0</v>
      </c>
      <c r="O513" s="205">
        <v>-5760000</v>
      </c>
    </row>
    <row r="514" spans="2:15" x14ac:dyDescent="0.2">
      <c r="B514" s="130" t="s">
        <v>621</v>
      </c>
      <c r="D514" s="130" t="s">
        <v>622</v>
      </c>
      <c r="F514" s="130">
        <v>-394449</v>
      </c>
      <c r="I514" s="130">
        <v>0</v>
      </c>
      <c r="K514" s="130">
        <v>0</v>
      </c>
      <c r="O514" s="205">
        <v>-394449</v>
      </c>
    </row>
    <row r="515" spans="2:15" x14ac:dyDescent="0.2">
      <c r="B515" s="130" t="s">
        <v>634</v>
      </c>
      <c r="D515" s="130" t="s">
        <v>635</v>
      </c>
      <c r="F515" s="130">
        <v>-419774</v>
      </c>
      <c r="I515" s="130">
        <v>0</v>
      </c>
      <c r="K515" s="130">
        <v>0</v>
      </c>
      <c r="O515" s="205">
        <v>-419774</v>
      </c>
    </row>
    <row r="516" spans="2:15" x14ac:dyDescent="0.2">
      <c r="B516" s="130" t="s">
        <v>638</v>
      </c>
      <c r="D516" s="130" t="s">
        <v>639</v>
      </c>
      <c r="F516" s="130">
        <v>-2110003</v>
      </c>
      <c r="I516" s="130">
        <v>0</v>
      </c>
      <c r="K516" s="130">
        <v>0</v>
      </c>
      <c r="O516" s="205">
        <v>-2110003</v>
      </c>
    </row>
    <row r="517" spans="2:15" x14ac:dyDescent="0.2">
      <c r="B517" s="130" t="s">
        <v>640</v>
      </c>
      <c r="D517" s="130">
        <v>1109494297</v>
      </c>
      <c r="F517" s="130">
        <v>0</v>
      </c>
      <c r="I517" s="130">
        <v>0</v>
      </c>
      <c r="K517" s="130">
        <v>5840404</v>
      </c>
      <c r="O517" s="205">
        <v>-5840404</v>
      </c>
    </row>
    <row r="518" spans="2:15" x14ac:dyDescent="0.2">
      <c r="B518" s="130" t="s">
        <v>641</v>
      </c>
      <c r="D518" s="130">
        <v>1034776666</v>
      </c>
      <c r="F518" s="130">
        <v>0</v>
      </c>
      <c r="I518" s="130">
        <v>0</v>
      </c>
      <c r="K518" s="130">
        <v>6119580</v>
      </c>
      <c r="O518" s="205">
        <v>-6119580</v>
      </c>
    </row>
    <row r="519" spans="2:15" x14ac:dyDescent="0.2">
      <c r="B519" s="130" t="s">
        <v>647</v>
      </c>
      <c r="D519" s="130">
        <v>1032797110</v>
      </c>
      <c r="F519" s="130">
        <v>0</v>
      </c>
      <c r="I519" s="130">
        <v>0</v>
      </c>
      <c r="K519" s="130">
        <v>5866240</v>
      </c>
      <c r="O519" s="205">
        <v>-5866240</v>
      </c>
    </row>
    <row r="520" spans="2:15" x14ac:dyDescent="0.2">
      <c r="B520" s="130" t="s">
        <v>651</v>
      </c>
      <c r="D520" s="130" t="s">
        <v>652</v>
      </c>
      <c r="F520" s="130">
        <v>-414600</v>
      </c>
      <c r="I520" s="130">
        <v>0</v>
      </c>
      <c r="K520" s="130">
        <v>0</v>
      </c>
      <c r="O520" s="205">
        <v>-414600</v>
      </c>
    </row>
    <row r="521" spans="2:15" x14ac:dyDescent="0.2">
      <c r="B521" s="130" t="s">
        <v>665</v>
      </c>
      <c r="D521" s="130" t="s">
        <v>666</v>
      </c>
      <c r="F521" s="130">
        <v>-703800</v>
      </c>
      <c r="I521" s="130">
        <v>0</v>
      </c>
      <c r="K521" s="130">
        <v>0</v>
      </c>
      <c r="O521" s="205">
        <v>-703800</v>
      </c>
    </row>
    <row r="522" spans="2:15" x14ac:dyDescent="0.2">
      <c r="B522" s="130" t="s">
        <v>983</v>
      </c>
      <c r="D522" s="130" t="s">
        <v>984</v>
      </c>
      <c r="F522" s="130">
        <v>-794920</v>
      </c>
      <c r="I522" s="130">
        <v>0</v>
      </c>
      <c r="K522" s="130">
        <v>0</v>
      </c>
      <c r="O522" s="205">
        <v>-794920</v>
      </c>
    </row>
    <row r="523" spans="2:15" x14ac:dyDescent="0.2">
      <c r="B523" s="130" t="s">
        <v>679</v>
      </c>
      <c r="D523" s="130">
        <v>1014176036</v>
      </c>
      <c r="F523" s="130">
        <v>0</v>
      </c>
      <c r="I523" s="130">
        <v>0</v>
      </c>
      <c r="K523" s="130">
        <v>4767797</v>
      </c>
      <c r="O523" s="205">
        <v>-4767797</v>
      </c>
    </row>
    <row r="524" spans="2:15" x14ac:dyDescent="0.2">
      <c r="B524" s="130" t="s">
        <v>985</v>
      </c>
      <c r="D524" s="130" t="s">
        <v>986</v>
      </c>
      <c r="F524" s="130">
        <v>-234798</v>
      </c>
      <c r="I524" s="130">
        <v>0</v>
      </c>
      <c r="K524" s="130">
        <v>0</v>
      </c>
      <c r="O524" s="205">
        <v>-234798</v>
      </c>
    </row>
    <row r="525" spans="2:15" x14ac:dyDescent="0.2">
      <c r="B525" s="130" t="s">
        <v>987</v>
      </c>
      <c r="D525" s="130" t="s">
        <v>988</v>
      </c>
      <c r="F525" s="130">
        <v>-275443</v>
      </c>
      <c r="I525" s="130">
        <v>0</v>
      </c>
      <c r="K525" s="130">
        <v>0</v>
      </c>
      <c r="O525" s="205">
        <v>-275443</v>
      </c>
    </row>
    <row r="526" spans="2:15" x14ac:dyDescent="0.2">
      <c r="B526" s="130" t="s">
        <v>686</v>
      </c>
      <c r="D526" s="130" t="s">
        <v>687</v>
      </c>
      <c r="F526" s="130">
        <v>-186000</v>
      </c>
      <c r="I526" s="130">
        <v>0</v>
      </c>
      <c r="K526" s="130">
        <v>0</v>
      </c>
      <c r="O526" s="205">
        <v>-186000</v>
      </c>
    </row>
    <row r="527" spans="2:15" x14ac:dyDescent="0.2">
      <c r="B527" s="130" t="s">
        <v>689</v>
      </c>
      <c r="D527" s="130">
        <v>52800030</v>
      </c>
      <c r="F527" s="130">
        <v>0</v>
      </c>
      <c r="I527" s="130">
        <v>0</v>
      </c>
      <c r="K527" s="130">
        <v>6666614</v>
      </c>
      <c r="O527" s="205">
        <v>-6666614</v>
      </c>
    </row>
    <row r="528" spans="2:15" x14ac:dyDescent="0.2">
      <c r="B528" s="130" t="s">
        <v>693</v>
      </c>
      <c r="D528" s="130" t="s">
        <v>694</v>
      </c>
      <c r="F528" s="130">
        <v>-1003859</v>
      </c>
      <c r="I528" s="130">
        <v>0</v>
      </c>
      <c r="K528" s="130">
        <v>0</v>
      </c>
      <c r="O528" s="205">
        <v>-1003859</v>
      </c>
    </row>
    <row r="529" spans="2:15" x14ac:dyDescent="0.2">
      <c r="B529" s="130" t="s">
        <v>718</v>
      </c>
      <c r="D529" s="130">
        <v>1070730630</v>
      </c>
      <c r="F529" s="130">
        <v>0</v>
      </c>
      <c r="I529" s="130">
        <v>0</v>
      </c>
      <c r="K529" s="130">
        <v>6333070.1699999999</v>
      </c>
      <c r="O529" s="205">
        <v>-6333070.1699999999</v>
      </c>
    </row>
    <row r="530" spans="2:15" x14ac:dyDescent="0.2">
      <c r="B530" s="130" t="s">
        <v>123</v>
      </c>
      <c r="D530" s="130" t="s">
        <v>122</v>
      </c>
      <c r="F530" s="130">
        <v>-2060000</v>
      </c>
      <c r="I530" s="130">
        <v>0</v>
      </c>
      <c r="K530" s="130">
        <v>0</v>
      </c>
      <c r="O530" s="205">
        <v>-2060000</v>
      </c>
    </row>
    <row r="531" spans="2:15" x14ac:dyDescent="0.2">
      <c r="B531" s="130" t="s">
        <v>124</v>
      </c>
      <c r="D531" s="130">
        <v>16356201</v>
      </c>
      <c r="F531" s="130">
        <v>-5830450</v>
      </c>
      <c r="I531" s="130">
        <v>0</v>
      </c>
      <c r="K531" s="130">
        <v>0</v>
      </c>
      <c r="O531" s="205">
        <v>-5830450</v>
      </c>
    </row>
    <row r="532" spans="2:15" x14ac:dyDescent="0.2">
      <c r="B532" s="130" t="s">
        <v>989</v>
      </c>
      <c r="D532" s="130" t="s">
        <v>990</v>
      </c>
      <c r="F532" s="130">
        <v>-153275</v>
      </c>
      <c r="I532" s="130">
        <v>0</v>
      </c>
      <c r="K532" s="130">
        <v>0</v>
      </c>
      <c r="O532" s="205">
        <v>-153275</v>
      </c>
    </row>
    <row r="533" spans="2:15" x14ac:dyDescent="0.2">
      <c r="B533" s="130" t="s">
        <v>730</v>
      </c>
      <c r="D533" s="130" t="s">
        <v>731</v>
      </c>
      <c r="F533" s="130">
        <v>-10811993</v>
      </c>
      <c r="I533" s="130">
        <v>0</v>
      </c>
      <c r="K533" s="130">
        <v>868000</v>
      </c>
      <c r="O533" s="205">
        <v>-11679993</v>
      </c>
    </row>
    <row r="534" spans="2:15" x14ac:dyDescent="0.2">
      <c r="B534" s="130" t="s">
        <v>125</v>
      </c>
      <c r="D534" s="130">
        <v>79045933</v>
      </c>
      <c r="F534" s="130">
        <v>-5860000</v>
      </c>
      <c r="I534" s="130">
        <v>0</v>
      </c>
      <c r="K534" s="130">
        <v>0</v>
      </c>
      <c r="O534" s="205">
        <v>-5860000</v>
      </c>
    </row>
    <row r="535" spans="2:15" x14ac:dyDescent="0.2">
      <c r="B535" s="130" t="s">
        <v>740</v>
      </c>
      <c r="D535" s="130">
        <v>1000935343</v>
      </c>
      <c r="F535" s="130">
        <v>0</v>
      </c>
      <c r="I535" s="130">
        <v>0</v>
      </c>
      <c r="K535" s="130">
        <v>4965878</v>
      </c>
      <c r="O535" s="205">
        <v>-4965878</v>
      </c>
    </row>
    <row r="536" spans="2:15" x14ac:dyDescent="0.2">
      <c r="B536" s="130" t="s">
        <v>742</v>
      </c>
      <c r="D536" s="130">
        <v>1108932580</v>
      </c>
      <c r="F536" s="130">
        <v>630000</v>
      </c>
      <c r="I536" s="130">
        <v>0</v>
      </c>
      <c r="K536" s="130">
        <v>0</v>
      </c>
      <c r="O536" s="205">
        <v>630000</v>
      </c>
    </row>
    <row r="537" spans="2:15" x14ac:dyDescent="0.2">
      <c r="B537" s="130" t="s">
        <v>744</v>
      </c>
      <c r="D537" s="130">
        <v>52175422</v>
      </c>
      <c r="F537" s="130">
        <v>0</v>
      </c>
      <c r="I537" s="130">
        <v>0</v>
      </c>
      <c r="K537" s="130">
        <v>7263422</v>
      </c>
      <c r="O537" s="205">
        <v>-7263422</v>
      </c>
    </row>
    <row r="538" spans="2:15" x14ac:dyDescent="0.2">
      <c r="B538" s="130" t="s">
        <v>750</v>
      </c>
      <c r="D538" s="130">
        <v>39819298</v>
      </c>
      <c r="F538" s="130">
        <v>0</v>
      </c>
      <c r="I538" s="130">
        <v>0</v>
      </c>
      <c r="K538" s="130">
        <v>179000</v>
      </c>
      <c r="O538" s="205">
        <v>-179000</v>
      </c>
    </row>
    <row r="539" spans="2:15" x14ac:dyDescent="0.2">
      <c r="B539" s="130" t="s">
        <v>752</v>
      </c>
      <c r="D539" s="130" t="s">
        <v>753</v>
      </c>
      <c r="F539" s="130">
        <v>-1980531</v>
      </c>
      <c r="I539" s="130">
        <v>0</v>
      </c>
      <c r="K539" s="130">
        <v>0</v>
      </c>
      <c r="O539" s="205">
        <v>-1980531</v>
      </c>
    </row>
    <row r="540" spans="2:15" x14ac:dyDescent="0.2">
      <c r="B540" s="130" t="s">
        <v>761</v>
      </c>
      <c r="D540" s="130">
        <v>1193088681</v>
      </c>
      <c r="F540" s="130">
        <v>0</v>
      </c>
      <c r="I540" s="130">
        <v>0</v>
      </c>
      <c r="K540" s="130">
        <v>5852907</v>
      </c>
      <c r="O540" s="205">
        <v>-5852907</v>
      </c>
    </row>
    <row r="541" spans="2:15" x14ac:dyDescent="0.2">
      <c r="B541" s="130" t="s">
        <v>763</v>
      </c>
      <c r="D541" s="130">
        <v>1030627854</v>
      </c>
      <c r="F541" s="130">
        <v>0</v>
      </c>
      <c r="I541" s="130">
        <v>0</v>
      </c>
      <c r="K541" s="130">
        <v>1477117</v>
      </c>
      <c r="O541" s="205">
        <v>-1477117</v>
      </c>
    </row>
    <row r="542" spans="2:15" x14ac:dyDescent="0.2">
      <c r="B542" s="130" t="s">
        <v>767</v>
      </c>
      <c r="D542" s="130">
        <v>39672920</v>
      </c>
      <c r="F542" s="130">
        <v>0</v>
      </c>
      <c r="I542" s="130">
        <v>0</v>
      </c>
      <c r="K542" s="130">
        <v>3333728</v>
      </c>
      <c r="O542" s="205">
        <v>-3333728</v>
      </c>
    </row>
    <row r="543" spans="2:15" x14ac:dyDescent="0.2">
      <c r="B543" s="130" t="s">
        <v>778</v>
      </c>
      <c r="D543" s="130">
        <v>1000856368</v>
      </c>
      <c r="F543" s="130">
        <v>0</v>
      </c>
      <c r="I543" s="130">
        <v>0</v>
      </c>
      <c r="K543" s="130">
        <v>3631537</v>
      </c>
      <c r="O543" s="205">
        <v>-3631537</v>
      </c>
    </row>
    <row r="544" spans="2:15" x14ac:dyDescent="0.2">
      <c r="B544" s="130" t="s">
        <v>780</v>
      </c>
      <c r="D544" s="130" t="s">
        <v>781</v>
      </c>
      <c r="F544" s="130">
        <v>-258700</v>
      </c>
      <c r="I544" s="130">
        <v>0</v>
      </c>
      <c r="K544" s="130">
        <v>0</v>
      </c>
      <c r="O544" s="205">
        <v>-258700</v>
      </c>
    </row>
    <row r="545" spans="2:15" x14ac:dyDescent="0.2">
      <c r="B545" s="130" t="s">
        <v>784</v>
      </c>
      <c r="D545" s="130" t="s">
        <v>785</v>
      </c>
      <c r="F545" s="130">
        <v>-925000</v>
      </c>
      <c r="I545" s="130">
        <v>0</v>
      </c>
      <c r="K545" s="130">
        <v>0</v>
      </c>
      <c r="O545" s="205">
        <v>-925000</v>
      </c>
    </row>
    <row r="546" spans="2:15" x14ac:dyDescent="0.2">
      <c r="B546" s="130" t="s">
        <v>787</v>
      </c>
      <c r="D546" s="130">
        <v>1005929699</v>
      </c>
      <c r="F546" s="130">
        <v>0</v>
      </c>
      <c r="I546" s="130">
        <v>0</v>
      </c>
      <c r="K546" s="130">
        <v>6149864</v>
      </c>
      <c r="O546" s="205">
        <v>-6149864</v>
      </c>
    </row>
    <row r="547" spans="2:15" x14ac:dyDescent="0.2">
      <c r="B547" s="130" t="s">
        <v>794</v>
      </c>
      <c r="D547" s="130">
        <v>1032457483</v>
      </c>
      <c r="F547" s="130">
        <v>0</v>
      </c>
      <c r="I547" s="130">
        <v>0</v>
      </c>
      <c r="K547" s="130">
        <v>816075</v>
      </c>
      <c r="O547" s="205">
        <v>-816075</v>
      </c>
    </row>
    <row r="548" spans="2:15" x14ac:dyDescent="0.2">
      <c r="B548" s="130" t="s">
        <v>991</v>
      </c>
      <c r="D548" s="130">
        <v>1071166510</v>
      </c>
      <c r="F548" s="130">
        <v>700000</v>
      </c>
      <c r="I548" s="130">
        <v>0</v>
      </c>
      <c r="K548" s="130">
        <v>0</v>
      </c>
      <c r="O548" s="205">
        <v>700000</v>
      </c>
    </row>
    <row r="549" spans="2:15" x14ac:dyDescent="0.2">
      <c r="B549" s="130" t="s">
        <v>795</v>
      </c>
      <c r="D549" s="130">
        <v>1023039143</v>
      </c>
      <c r="F549" s="130">
        <v>0</v>
      </c>
      <c r="I549" s="130">
        <v>0</v>
      </c>
      <c r="K549" s="130">
        <v>6519303</v>
      </c>
      <c r="O549" s="205">
        <v>-6519303</v>
      </c>
    </row>
    <row r="550" spans="2:15" x14ac:dyDescent="0.2">
      <c r="B550" s="130" t="s">
        <v>796</v>
      </c>
      <c r="D550" s="130">
        <v>1001116149</v>
      </c>
      <c r="F550" s="130">
        <v>0</v>
      </c>
      <c r="I550" s="130">
        <v>0</v>
      </c>
      <c r="K550" s="130">
        <v>6445938</v>
      </c>
      <c r="O550" s="205">
        <v>-6445938</v>
      </c>
    </row>
    <row r="551" spans="2:15" x14ac:dyDescent="0.2">
      <c r="B551" s="130" t="s">
        <v>797</v>
      </c>
      <c r="D551" s="130">
        <v>1000603427</v>
      </c>
      <c r="F551" s="130">
        <v>0</v>
      </c>
      <c r="I551" s="130">
        <v>0</v>
      </c>
      <c r="K551" s="130">
        <v>4886611</v>
      </c>
      <c r="O551" s="205">
        <v>-4886611</v>
      </c>
    </row>
    <row r="552" spans="2:15" x14ac:dyDescent="0.2">
      <c r="B552" s="130" t="s">
        <v>804</v>
      </c>
      <c r="D552" s="130" t="s">
        <v>805</v>
      </c>
      <c r="F552" s="130">
        <v>-341100</v>
      </c>
      <c r="I552" s="130">
        <v>0</v>
      </c>
      <c r="K552" s="130">
        <v>0</v>
      </c>
      <c r="O552" s="205">
        <v>-341100</v>
      </c>
    </row>
    <row r="553" spans="2:15" x14ac:dyDescent="0.2">
      <c r="B553" s="130" t="s">
        <v>810</v>
      </c>
      <c r="D553" s="130" t="s">
        <v>811</v>
      </c>
      <c r="F553" s="130">
        <v>0</v>
      </c>
      <c r="I553" s="130">
        <v>0</v>
      </c>
      <c r="K553" s="130">
        <v>2135250</v>
      </c>
      <c r="O553" s="205">
        <v>-2135250</v>
      </c>
    </row>
    <row r="554" spans="2:15" x14ac:dyDescent="0.2">
      <c r="B554" s="130" t="s">
        <v>819</v>
      </c>
      <c r="D554" s="130">
        <v>1023873022</v>
      </c>
      <c r="F554" s="130">
        <v>0</v>
      </c>
      <c r="I554" s="130">
        <v>0</v>
      </c>
      <c r="K554" s="130">
        <v>711750</v>
      </c>
      <c r="O554" s="205">
        <v>-711750</v>
      </c>
    </row>
    <row r="555" spans="2:15" x14ac:dyDescent="0.2">
      <c r="B555" s="130" t="s">
        <v>820</v>
      </c>
      <c r="D555" s="130">
        <v>1010112736</v>
      </c>
      <c r="F555" s="130">
        <v>0</v>
      </c>
      <c r="I555" s="130">
        <v>0</v>
      </c>
      <c r="K555" s="130">
        <v>569400</v>
      </c>
      <c r="O555" s="205">
        <v>-569400</v>
      </c>
    </row>
    <row r="556" spans="2:15" x14ac:dyDescent="0.2">
      <c r="B556" s="130" t="s">
        <v>825</v>
      </c>
      <c r="D556" s="130">
        <v>1000156072</v>
      </c>
      <c r="F556" s="130">
        <v>0</v>
      </c>
      <c r="I556" s="130">
        <v>0</v>
      </c>
      <c r="K556" s="130">
        <v>3644870</v>
      </c>
      <c r="O556" s="205">
        <v>-3644870</v>
      </c>
    </row>
    <row r="557" spans="2:15" x14ac:dyDescent="0.2">
      <c r="B557" s="130" t="s">
        <v>136</v>
      </c>
      <c r="D557" s="130">
        <v>79313147</v>
      </c>
      <c r="F557" s="130">
        <v>-8378000</v>
      </c>
      <c r="I557" s="130">
        <v>0</v>
      </c>
      <c r="K557" s="130">
        <v>12062040</v>
      </c>
      <c r="O557" s="205">
        <v>-20440040</v>
      </c>
    </row>
    <row r="558" spans="2:15" x14ac:dyDescent="0.2">
      <c r="B558" s="130" t="s">
        <v>839</v>
      </c>
      <c r="D558" s="130">
        <v>1023949754</v>
      </c>
      <c r="F558" s="130">
        <v>0</v>
      </c>
      <c r="I558" s="130">
        <v>0</v>
      </c>
      <c r="K558" s="130">
        <v>3631537</v>
      </c>
      <c r="O558" s="205">
        <v>-3631537</v>
      </c>
    </row>
    <row r="559" spans="2:15" x14ac:dyDescent="0.2">
      <c r="B559" s="130" t="s">
        <v>848</v>
      </c>
      <c r="D559" s="130">
        <v>9336428</v>
      </c>
      <c r="F559" s="130">
        <v>-85000</v>
      </c>
      <c r="I559" s="130">
        <v>0</v>
      </c>
      <c r="K559" s="130">
        <v>0</v>
      </c>
      <c r="O559" s="205">
        <v>-85000</v>
      </c>
    </row>
    <row r="560" spans="2:15" x14ac:dyDescent="0.2">
      <c r="B560" s="130" t="s">
        <v>850</v>
      </c>
      <c r="D560" s="130" t="s">
        <v>851</v>
      </c>
      <c r="F560" s="130">
        <v>0</v>
      </c>
      <c r="I560" s="130">
        <v>0</v>
      </c>
      <c r="K560" s="130">
        <v>711750</v>
      </c>
      <c r="O560" s="205">
        <v>-711750</v>
      </c>
    </row>
    <row r="561" spans="2:15" x14ac:dyDescent="0.2">
      <c r="B561" s="130" t="s">
        <v>859</v>
      </c>
      <c r="D561" s="130">
        <v>1019149647</v>
      </c>
      <c r="F561" s="130">
        <v>-500000</v>
      </c>
      <c r="I561" s="130">
        <v>0</v>
      </c>
      <c r="K561" s="130">
        <v>0</v>
      </c>
      <c r="O561" s="205">
        <v>-500000</v>
      </c>
    </row>
    <row r="562" spans="2:15" x14ac:dyDescent="0.2">
      <c r="B562" s="130" t="s">
        <v>860</v>
      </c>
      <c r="D562" s="130">
        <v>1024566105</v>
      </c>
      <c r="F562" s="130">
        <v>0</v>
      </c>
      <c r="I562" s="130">
        <v>0</v>
      </c>
      <c r="K562" s="130">
        <v>6231133.7300000004</v>
      </c>
      <c r="O562" s="205">
        <v>-6231133.7300000004</v>
      </c>
    </row>
    <row r="563" spans="2:15" x14ac:dyDescent="0.2">
      <c r="B563" s="130" t="s">
        <v>861</v>
      </c>
      <c r="D563" s="130">
        <v>1032455256</v>
      </c>
      <c r="F563" s="130">
        <v>0</v>
      </c>
      <c r="I563" s="130">
        <v>0</v>
      </c>
      <c r="K563" s="130">
        <v>2221370</v>
      </c>
      <c r="O563" s="205">
        <v>-2221370</v>
      </c>
    </row>
    <row r="564" spans="2:15" x14ac:dyDescent="0.2">
      <c r="B564" s="130" t="s">
        <v>992</v>
      </c>
      <c r="D564" s="130">
        <v>1032481501</v>
      </c>
      <c r="F564" s="130">
        <v>-485267</v>
      </c>
      <c r="I564" s="130">
        <v>0</v>
      </c>
      <c r="K564" s="130">
        <v>0</v>
      </c>
      <c r="O564" s="205">
        <v>-485267</v>
      </c>
    </row>
    <row r="565" spans="2:15" x14ac:dyDescent="0.2">
      <c r="B565" s="130" t="s">
        <v>993</v>
      </c>
      <c r="D565" s="130">
        <v>-840092</v>
      </c>
      <c r="F565" s="130">
        <v>7600000</v>
      </c>
      <c r="I565" s="130">
        <v>0</v>
      </c>
      <c r="K565" s="130">
        <v>0</v>
      </c>
      <c r="O565" s="205">
        <v>7600000</v>
      </c>
    </row>
    <row r="566" spans="2:15" x14ac:dyDescent="0.2">
      <c r="B566" s="130" t="s">
        <v>867</v>
      </c>
      <c r="D566" s="130" t="s">
        <v>868</v>
      </c>
      <c r="F566" s="130">
        <v>-354600</v>
      </c>
      <c r="I566" s="130">
        <v>0</v>
      </c>
      <c r="K566" s="130">
        <v>0</v>
      </c>
      <c r="O566" s="205">
        <v>-354600</v>
      </c>
    </row>
    <row r="567" spans="2:15" x14ac:dyDescent="0.2">
      <c r="B567" s="130" t="s">
        <v>994</v>
      </c>
      <c r="D567" s="130" t="s">
        <v>995</v>
      </c>
      <c r="F567" s="130">
        <v>29571086</v>
      </c>
      <c r="I567" s="130">
        <v>62465572</v>
      </c>
      <c r="K567" s="130">
        <v>0</v>
      </c>
      <c r="O567" s="205">
        <v>92036658</v>
      </c>
    </row>
    <row r="568" spans="2:15" x14ac:dyDescent="0.2">
      <c r="B568" s="130" t="s">
        <v>884</v>
      </c>
      <c r="D568" s="130">
        <v>1031803151</v>
      </c>
      <c r="F568" s="130">
        <v>0</v>
      </c>
      <c r="I568" s="130">
        <v>0</v>
      </c>
      <c r="K568" s="130">
        <v>3644870</v>
      </c>
      <c r="O568" s="205">
        <v>-3644870</v>
      </c>
    </row>
    <row r="569" spans="2:15" x14ac:dyDescent="0.2">
      <c r="B569" s="130" t="s">
        <v>885</v>
      </c>
      <c r="D569" s="130">
        <v>1001116451</v>
      </c>
      <c r="F569" s="130">
        <v>0</v>
      </c>
      <c r="I569" s="130">
        <v>0</v>
      </c>
      <c r="K569" s="130">
        <v>3961496.5</v>
      </c>
      <c r="O569" s="205">
        <v>-3961496.5</v>
      </c>
    </row>
    <row r="570" spans="2:15" x14ac:dyDescent="0.2">
      <c r="B570" s="130" t="s">
        <v>893</v>
      </c>
      <c r="D570" s="130" t="s">
        <v>894</v>
      </c>
      <c r="F570" s="130">
        <v>45800000</v>
      </c>
      <c r="I570" s="130">
        <v>66500000</v>
      </c>
      <c r="K570" s="130">
        <v>29103872</v>
      </c>
      <c r="O570" s="205">
        <v>83196128</v>
      </c>
    </row>
    <row r="571" spans="2:15" x14ac:dyDescent="0.2">
      <c r="B571" s="130" t="s">
        <v>896</v>
      </c>
      <c r="D571" s="130">
        <v>1000270372</v>
      </c>
      <c r="F571" s="130">
        <v>0</v>
      </c>
      <c r="I571" s="130">
        <v>0</v>
      </c>
      <c r="K571" s="130">
        <v>2791020</v>
      </c>
      <c r="O571" s="205">
        <v>-2791020</v>
      </c>
    </row>
    <row r="572" spans="2:15" x14ac:dyDescent="0.2">
      <c r="B572" s="130" t="s">
        <v>996</v>
      </c>
      <c r="D572" s="130">
        <v>1019124850</v>
      </c>
      <c r="F572" s="130">
        <v>-1030000</v>
      </c>
      <c r="I572" s="130">
        <v>0</v>
      </c>
      <c r="K572" s="130">
        <v>0</v>
      </c>
      <c r="O572" s="205">
        <v>-1030000</v>
      </c>
    </row>
    <row r="573" spans="2:15" x14ac:dyDescent="0.2">
      <c r="B573" s="130" t="s">
        <v>905</v>
      </c>
      <c r="D573" s="130" t="s">
        <v>906</v>
      </c>
      <c r="F573" s="130">
        <v>-105957</v>
      </c>
      <c r="I573" s="130">
        <v>0</v>
      </c>
      <c r="K573" s="130">
        <v>0</v>
      </c>
      <c r="O573" s="205">
        <v>-105957</v>
      </c>
    </row>
    <row r="574" spans="2:15" x14ac:dyDescent="0.2">
      <c r="B574" s="130" t="s">
        <v>907</v>
      </c>
      <c r="D574" s="130" t="s">
        <v>908</v>
      </c>
      <c r="F574" s="130">
        <v>-340551</v>
      </c>
      <c r="I574" s="130">
        <v>0</v>
      </c>
      <c r="K574" s="130">
        <v>0</v>
      </c>
      <c r="O574" s="205">
        <v>-340551</v>
      </c>
    </row>
    <row r="575" spans="2:15" x14ac:dyDescent="0.2">
      <c r="B575" s="130" t="s">
        <v>919</v>
      </c>
      <c r="D575" s="130">
        <v>1068930132</v>
      </c>
      <c r="F575" s="130">
        <v>0</v>
      </c>
      <c r="I575" s="130">
        <v>0</v>
      </c>
      <c r="K575" s="130">
        <v>816075</v>
      </c>
      <c r="O575" s="205">
        <v>-816075</v>
      </c>
    </row>
    <row r="576" spans="2:15" x14ac:dyDescent="0.2">
      <c r="B576" s="130" t="s">
        <v>928</v>
      </c>
      <c r="D576" s="130">
        <v>1000573125</v>
      </c>
      <c r="F576" s="130">
        <v>0</v>
      </c>
      <c r="I576" s="130">
        <v>0</v>
      </c>
      <c r="K576" s="130">
        <v>1577745</v>
      </c>
      <c r="O576" s="205">
        <v>-1577745</v>
      </c>
    </row>
    <row r="577" spans="1:15" x14ac:dyDescent="0.2">
      <c r="B577" s="130" t="s">
        <v>997</v>
      </c>
      <c r="D577" s="130">
        <v>1149196398</v>
      </c>
      <c r="F577" s="130">
        <v>800000</v>
      </c>
      <c r="I577" s="130">
        <v>0</v>
      </c>
      <c r="K577" s="130">
        <v>0</v>
      </c>
      <c r="O577" s="205">
        <v>800000</v>
      </c>
    </row>
    <row r="578" spans="1:15" x14ac:dyDescent="0.2">
      <c r="B578" s="130" t="s">
        <v>930</v>
      </c>
      <c r="D578" s="130">
        <v>1013677661</v>
      </c>
      <c r="F578" s="130">
        <v>-783426</v>
      </c>
      <c r="I578" s="130">
        <v>0</v>
      </c>
      <c r="K578" s="130">
        <v>0</v>
      </c>
      <c r="O578" s="205">
        <v>-783426</v>
      </c>
    </row>
    <row r="579" spans="1:15" x14ac:dyDescent="0.2">
      <c r="B579" s="130" t="s">
        <v>931</v>
      </c>
      <c r="D579" s="130">
        <v>46683454</v>
      </c>
      <c r="F579" s="130">
        <v>0</v>
      </c>
      <c r="I579" s="130">
        <v>0</v>
      </c>
      <c r="K579" s="130">
        <v>6439411.5</v>
      </c>
      <c r="O579" s="205">
        <v>-6439411.5</v>
      </c>
    </row>
    <row r="580" spans="1:15" x14ac:dyDescent="0.2">
      <c r="B580" s="130" t="s">
        <v>935</v>
      </c>
      <c r="D580" s="130">
        <v>1014862974</v>
      </c>
      <c r="F580" s="130">
        <v>0</v>
      </c>
      <c r="I580" s="130">
        <v>0</v>
      </c>
      <c r="K580" s="130">
        <v>1969767</v>
      </c>
      <c r="O580" s="205">
        <v>-1969767</v>
      </c>
    </row>
    <row r="581" spans="1:15" x14ac:dyDescent="0.2">
      <c r="B581" s="130" t="s">
        <v>936</v>
      </c>
      <c r="D581" s="130">
        <v>1022438275</v>
      </c>
      <c r="F581" s="130">
        <v>0</v>
      </c>
      <c r="I581" s="130">
        <v>0</v>
      </c>
      <c r="K581" s="130">
        <v>1100000</v>
      </c>
      <c r="O581" s="205">
        <v>-1100000</v>
      </c>
    </row>
    <row r="582" spans="1:15" x14ac:dyDescent="0.2">
      <c r="B582" s="130" t="s">
        <v>937</v>
      </c>
      <c r="D582" s="130">
        <v>1031155767</v>
      </c>
      <c r="F582" s="130">
        <v>0</v>
      </c>
      <c r="I582" s="130">
        <v>336200</v>
      </c>
      <c r="K582" s="130">
        <v>9168935</v>
      </c>
      <c r="O582" s="205">
        <v>-8832735</v>
      </c>
    </row>
    <row r="583" spans="1:15" x14ac:dyDescent="0.2">
      <c r="B583" s="130" t="s">
        <v>938</v>
      </c>
      <c r="D583" s="130">
        <v>1074486767</v>
      </c>
      <c r="F583" s="130">
        <v>0</v>
      </c>
      <c r="I583" s="130">
        <v>0</v>
      </c>
      <c r="K583" s="130">
        <v>1584544</v>
      </c>
      <c r="O583" s="205">
        <v>-1584544</v>
      </c>
    </row>
    <row r="584" spans="1:15" x14ac:dyDescent="0.2">
      <c r="B584" s="130" t="s">
        <v>943</v>
      </c>
      <c r="D584" s="130">
        <v>1141114803</v>
      </c>
      <c r="F584" s="130">
        <v>0</v>
      </c>
      <c r="I584" s="130">
        <v>0</v>
      </c>
      <c r="K584" s="130">
        <v>2135250</v>
      </c>
      <c r="O584" s="205">
        <v>-2135250</v>
      </c>
    </row>
    <row r="585" spans="1:15" x14ac:dyDescent="0.2">
      <c r="B585" s="130" t="s">
        <v>998</v>
      </c>
      <c r="D585" s="130" t="s">
        <v>999</v>
      </c>
      <c r="F585" s="130">
        <v>1862000</v>
      </c>
      <c r="I585" s="130">
        <v>0</v>
      </c>
      <c r="K585" s="130">
        <v>0</v>
      </c>
      <c r="O585" s="205">
        <v>1862000</v>
      </c>
    </row>
    <row r="586" spans="1:15" x14ac:dyDescent="0.2">
      <c r="A586" s="130" t="s">
        <v>1000</v>
      </c>
      <c r="F586" s="130">
        <v>506634600</v>
      </c>
      <c r="I586" s="130">
        <v>2060940000</v>
      </c>
      <c r="K586" s="130">
        <v>2883000000</v>
      </c>
      <c r="O586" s="205">
        <v>-315425400</v>
      </c>
    </row>
    <row r="587" spans="1:15" x14ac:dyDescent="0.2">
      <c r="A587" s="130" t="s">
        <v>1001</v>
      </c>
      <c r="F587" s="130">
        <v>506500000</v>
      </c>
      <c r="I587" s="130">
        <v>2060940000</v>
      </c>
      <c r="K587" s="130">
        <v>2883000000</v>
      </c>
      <c r="O587" s="205">
        <v>-315560000</v>
      </c>
    </row>
    <row r="588" spans="1:15" x14ac:dyDescent="0.2">
      <c r="A588" s="130" t="s">
        <v>1002</v>
      </c>
      <c r="F588" s="130">
        <v>506500000</v>
      </c>
      <c r="I588" s="130">
        <v>2060940000</v>
      </c>
      <c r="K588" s="130">
        <v>2883000000</v>
      </c>
      <c r="O588" s="205">
        <v>-315560000</v>
      </c>
    </row>
    <row r="589" spans="1:15" x14ac:dyDescent="0.2">
      <c r="A589" s="130" t="s">
        <v>1003</v>
      </c>
      <c r="F589" s="130">
        <v>506500000</v>
      </c>
      <c r="I589" s="130">
        <v>2060940000</v>
      </c>
      <c r="K589" s="130">
        <v>2883000000</v>
      </c>
      <c r="O589" s="205">
        <v>-315560000</v>
      </c>
    </row>
    <row r="590" spans="1:15" x14ac:dyDescent="0.2">
      <c r="B590" s="130" t="s">
        <v>421</v>
      </c>
      <c r="D590" s="130" t="s">
        <v>422</v>
      </c>
      <c r="F590" s="130">
        <v>500000000</v>
      </c>
      <c r="I590" s="130">
        <v>2060000000</v>
      </c>
      <c r="K590" s="130">
        <v>2883000000</v>
      </c>
      <c r="O590" s="205">
        <v>-323000000</v>
      </c>
    </row>
    <row r="591" spans="1:15" x14ac:dyDescent="0.2">
      <c r="B591" s="130" t="s">
        <v>475</v>
      </c>
      <c r="D591" s="130" t="s">
        <v>476</v>
      </c>
      <c r="F591" s="130">
        <v>-75000000</v>
      </c>
      <c r="I591" s="130">
        <v>0</v>
      </c>
      <c r="K591" s="130">
        <v>0</v>
      </c>
      <c r="O591" s="205">
        <v>-75000000</v>
      </c>
    </row>
    <row r="592" spans="1:15" x14ac:dyDescent="0.2">
      <c r="B592" s="130" t="s">
        <v>599</v>
      </c>
      <c r="D592" s="130" t="s">
        <v>600</v>
      </c>
      <c r="F592" s="130">
        <v>0</v>
      </c>
      <c r="I592" s="130">
        <v>940000</v>
      </c>
      <c r="K592" s="130">
        <v>0</v>
      </c>
      <c r="O592" s="205">
        <v>940000</v>
      </c>
    </row>
    <row r="593" spans="1:15" x14ac:dyDescent="0.2">
      <c r="A593" s="130" t="s">
        <v>1004</v>
      </c>
      <c r="F593" s="130">
        <v>134600</v>
      </c>
      <c r="I593" s="130">
        <v>0</v>
      </c>
      <c r="K593" s="130">
        <v>0</v>
      </c>
      <c r="O593" s="205">
        <v>134600</v>
      </c>
    </row>
    <row r="594" spans="1:15" x14ac:dyDescent="0.2">
      <c r="A594" s="130" t="s">
        <v>1005</v>
      </c>
      <c r="F594" s="130">
        <v>134600</v>
      </c>
      <c r="I594" s="130">
        <v>0</v>
      </c>
      <c r="K594" s="130">
        <v>0</v>
      </c>
      <c r="O594" s="205">
        <v>134600</v>
      </c>
    </row>
    <row r="595" spans="1:15" x14ac:dyDescent="0.2">
      <c r="A595" s="130" t="s">
        <v>1006</v>
      </c>
      <c r="F595" s="130">
        <v>134600</v>
      </c>
      <c r="I595" s="130">
        <v>0</v>
      </c>
      <c r="K595" s="130">
        <v>0</v>
      </c>
      <c r="O595" s="205">
        <v>134600</v>
      </c>
    </row>
    <row r="596" spans="1:15" x14ac:dyDescent="0.2">
      <c r="A596" s="130" t="s">
        <v>1007</v>
      </c>
      <c r="F596" s="130">
        <v>2144913855</v>
      </c>
      <c r="I596" s="130">
        <v>13570924696.799999</v>
      </c>
      <c r="K596" s="130">
        <v>11809587027.799999</v>
      </c>
      <c r="O596" s="205">
        <v>3906251524</v>
      </c>
    </row>
    <row r="597" spans="1:15" x14ac:dyDescent="0.2">
      <c r="A597" s="130" t="s">
        <v>1008</v>
      </c>
      <c r="F597" s="130">
        <v>1605539190</v>
      </c>
      <c r="I597" s="130">
        <v>11193385813.889999</v>
      </c>
      <c r="K597" s="130">
        <v>10645149929.889999</v>
      </c>
      <c r="O597" s="205">
        <v>2153775074</v>
      </c>
    </row>
    <row r="598" spans="1:15" x14ac:dyDescent="0.2">
      <c r="A598" s="130" t="s">
        <v>1009</v>
      </c>
      <c r="F598" s="130">
        <v>1605539190</v>
      </c>
      <c r="I598" s="130">
        <v>11149107771.889999</v>
      </c>
      <c r="K598" s="130">
        <v>10602771887.889999</v>
      </c>
      <c r="O598" s="205">
        <v>2151875074</v>
      </c>
    </row>
    <row r="599" spans="1:15" x14ac:dyDescent="0.2">
      <c r="A599" s="130" t="s">
        <v>1010</v>
      </c>
      <c r="F599" s="130">
        <v>1155054095</v>
      </c>
      <c r="I599" s="130">
        <v>7983088794.8900003</v>
      </c>
      <c r="K599" s="130">
        <v>7512637969.8900003</v>
      </c>
      <c r="O599" s="205">
        <v>1625504920</v>
      </c>
    </row>
    <row r="600" spans="1:15" x14ac:dyDescent="0.2">
      <c r="B600" s="130" t="s">
        <v>585</v>
      </c>
      <c r="D600" s="130" t="s">
        <v>586</v>
      </c>
      <c r="F600" s="130">
        <v>-101791912</v>
      </c>
      <c r="I600" s="130">
        <v>7983088794.8900003</v>
      </c>
      <c r="K600" s="130">
        <v>7512637969.8900003</v>
      </c>
      <c r="O600" s="205">
        <v>368658913</v>
      </c>
    </row>
    <row r="601" spans="1:15" x14ac:dyDescent="0.2">
      <c r="A601" s="130" t="s">
        <v>1011</v>
      </c>
      <c r="F601" s="130">
        <v>396012788</v>
      </c>
      <c r="I601" s="130">
        <v>2961305584</v>
      </c>
      <c r="K601" s="130">
        <v>2886582079</v>
      </c>
      <c r="O601" s="205">
        <v>470736293</v>
      </c>
    </row>
    <row r="602" spans="1:15" x14ac:dyDescent="0.2">
      <c r="B602" s="130" t="s">
        <v>587</v>
      </c>
      <c r="D602" s="130" t="s">
        <v>588</v>
      </c>
      <c r="F602" s="130">
        <v>136981575</v>
      </c>
      <c r="I602" s="130">
        <v>2961305584</v>
      </c>
      <c r="K602" s="130">
        <v>2886582079</v>
      </c>
      <c r="O602" s="205">
        <v>211705080</v>
      </c>
    </row>
    <row r="603" spans="1:15" x14ac:dyDescent="0.2">
      <c r="A603" s="130" t="s">
        <v>1012</v>
      </c>
      <c r="F603" s="130">
        <v>4791571</v>
      </c>
      <c r="I603" s="130">
        <v>25774581</v>
      </c>
      <c r="K603" s="130">
        <v>21536245</v>
      </c>
      <c r="O603" s="205">
        <v>9029907</v>
      </c>
    </row>
    <row r="604" spans="1:15" x14ac:dyDescent="0.2">
      <c r="B604" s="130" t="s">
        <v>722</v>
      </c>
      <c r="D604" s="130" t="s">
        <v>723</v>
      </c>
      <c r="F604" s="130">
        <v>-4265416</v>
      </c>
      <c r="I604" s="130">
        <v>25774581</v>
      </c>
      <c r="K604" s="130">
        <v>21536245</v>
      </c>
      <c r="O604" s="205">
        <v>-27080</v>
      </c>
    </row>
    <row r="605" spans="1:15" x14ac:dyDescent="0.2">
      <c r="A605" s="130" t="s">
        <v>1013</v>
      </c>
      <c r="F605" s="130">
        <v>1032391</v>
      </c>
      <c r="I605" s="130">
        <v>19748571</v>
      </c>
      <c r="K605" s="130">
        <v>10766607</v>
      </c>
      <c r="O605" s="205">
        <v>10014355</v>
      </c>
    </row>
    <row r="606" spans="1:15" x14ac:dyDescent="0.2">
      <c r="B606" s="130" t="s">
        <v>955</v>
      </c>
      <c r="D606" s="130" t="s">
        <v>956</v>
      </c>
      <c r="F606" s="130">
        <v>-3399305</v>
      </c>
      <c r="I606" s="130">
        <v>19748571</v>
      </c>
      <c r="K606" s="130">
        <v>10766607</v>
      </c>
      <c r="O606" s="205">
        <v>5582659</v>
      </c>
    </row>
    <row r="607" spans="1:15" x14ac:dyDescent="0.2">
      <c r="A607" s="130" t="s">
        <v>1014</v>
      </c>
      <c r="F607" s="130">
        <v>1463376</v>
      </c>
      <c r="I607" s="130">
        <v>998816</v>
      </c>
      <c r="K607" s="130">
        <v>1648912</v>
      </c>
      <c r="O607" s="205">
        <v>813280</v>
      </c>
    </row>
    <row r="608" spans="1:15" x14ac:dyDescent="0.2">
      <c r="B608" s="130" t="s">
        <v>957</v>
      </c>
      <c r="D608" s="130" t="s">
        <v>958</v>
      </c>
      <c r="F608" s="130">
        <v>-741180</v>
      </c>
      <c r="I608" s="130">
        <v>998816</v>
      </c>
      <c r="K608" s="130">
        <v>1648912</v>
      </c>
      <c r="O608" s="205">
        <v>-1391276</v>
      </c>
    </row>
    <row r="609" spans="1:15" x14ac:dyDescent="0.2">
      <c r="A609" s="130" t="s">
        <v>1015</v>
      </c>
      <c r="F609" s="130">
        <v>58700</v>
      </c>
      <c r="I609" s="130">
        <v>5195328</v>
      </c>
      <c r="K609" s="130">
        <v>4623128</v>
      </c>
      <c r="O609" s="205">
        <v>630900</v>
      </c>
    </row>
    <row r="610" spans="1:15" x14ac:dyDescent="0.2">
      <c r="B610" s="130" t="s">
        <v>976</v>
      </c>
      <c r="D610" s="130" t="s">
        <v>977</v>
      </c>
      <c r="F610" s="130">
        <v>-948700</v>
      </c>
      <c r="I610" s="130">
        <v>5195328</v>
      </c>
      <c r="K610" s="130">
        <v>4623128</v>
      </c>
      <c r="O610" s="205">
        <v>-376500</v>
      </c>
    </row>
    <row r="611" spans="1:15" x14ac:dyDescent="0.2">
      <c r="A611" s="130" t="s">
        <v>1016</v>
      </c>
      <c r="F611" s="130">
        <v>279300</v>
      </c>
      <c r="I611" s="130">
        <v>6662330</v>
      </c>
      <c r="K611" s="130">
        <v>5073523</v>
      </c>
      <c r="O611" s="205">
        <v>1868107</v>
      </c>
    </row>
    <row r="612" spans="1:15" x14ac:dyDescent="0.2">
      <c r="B612" s="130" t="s">
        <v>952</v>
      </c>
      <c r="D612" s="130" t="s">
        <v>953</v>
      </c>
      <c r="F612" s="130">
        <v>-2746834</v>
      </c>
      <c r="I612" s="130">
        <v>6662330</v>
      </c>
      <c r="K612" s="130">
        <v>5073523</v>
      </c>
      <c r="O612" s="205">
        <v>-1158027</v>
      </c>
    </row>
    <row r="613" spans="1:15" x14ac:dyDescent="0.2">
      <c r="A613" s="130" t="s">
        <v>1017</v>
      </c>
      <c r="F613" s="130">
        <v>20050000</v>
      </c>
      <c r="I613" s="130">
        <v>50894276</v>
      </c>
      <c r="K613" s="130">
        <v>62465572</v>
      </c>
      <c r="O613" s="205">
        <v>8478704</v>
      </c>
    </row>
    <row r="614" spans="1:15" x14ac:dyDescent="0.2">
      <c r="B614" s="130" t="s">
        <v>994</v>
      </c>
      <c r="D614" s="130" t="s">
        <v>995</v>
      </c>
      <c r="F614" s="130">
        <v>19550000</v>
      </c>
      <c r="I614" s="130">
        <v>50312072</v>
      </c>
      <c r="K614" s="130">
        <v>62465572</v>
      </c>
      <c r="O614" s="205">
        <v>7396500</v>
      </c>
    </row>
    <row r="615" spans="1:15" x14ac:dyDescent="0.2">
      <c r="B615" s="130" t="s">
        <v>1018</v>
      </c>
      <c r="D615" s="130" t="s">
        <v>1019</v>
      </c>
      <c r="F615" s="130">
        <v>0</v>
      </c>
      <c r="I615" s="130">
        <v>582204</v>
      </c>
      <c r="K615" s="130">
        <v>0</v>
      </c>
      <c r="O615" s="205">
        <v>582204</v>
      </c>
    </row>
    <row r="616" spans="1:15" x14ac:dyDescent="0.2">
      <c r="A616" s="130" t="s">
        <v>1020</v>
      </c>
      <c r="F616" s="130">
        <v>0</v>
      </c>
      <c r="I616" s="130">
        <v>33961900</v>
      </c>
      <c r="K616" s="130">
        <v>33961900</v>
      </c>
      <c r="O616" s="205">
        <v>0</v>
      </c>
    </row>
    <row r="617" spans="1:15" x14ac:dyDescent="0.2">
      <c r="B617" s="130" t="s">
        <v>972</v>
      </c>
      <c r="D617" s="130" t="s">
        <v>973</v>
      </c>
      <c r="F617" s="130">
        <v>0</v>
      </c>
      <c r="I617" s="130">
        <v>33961900</v>
      </c>
      <c r="K617" s="130">
        <v>33961900</v>
      </c>
      <c r="O617" s="205">
        <v>0</v>
      </c>
    </row>
    <row r="618" spans="1:15" x14ac:dyDescent="0.2">
      <c r="A618" s="130" t="s">
        <v>1021</v>
      </c>
      <c r="F618" s="130">
        <v>9644221</v>
      </c>
      <c r="I618" s="130">
        <v>58129923</v>
      </c>
      <c r="K618" s="130">
        <v>46323204</v>
      </c>
      <c r="O618" s="205">
        <v>21450940</v>
      </c>
    </row>
    <row r="619" spans="1:15" x14ac:dyDescent="0.2">
      <c r="B619" s="130" t="s">
        <v>495</v>
      </c>
      <c r="D619" s="130" t="s">
        <v>496</v>
      </c>
      <c r="F619" s="130">
        <v>9644221</v>
      </c>
      <c r="I619" s="130">
        <v>58129923</v>
      </c>
      <c r="K619" s="130">
        <v>46323204</v>
      </c>
      <c r="O619" s="205">
        <v>21450940</v>
      </c>
    </row>
    <row r="620" spans="1:15" x14ac:dyDescent="0.2">
      <c r="A620" s="130" t="s">
        <v>1022</v>
      </c>
      <c r="F620" s="130">
        <v>17152748</v>
      </c>
      <c r="I620" s="130">
        <v>121292</v>
      </c>
      <c r="K620" s="130">
        <v>17152748</v>
      </c>
      <c r="O620" s="205">
        <v>121292</v>
      </c>
    </row>
    <row r="621" spans="1:15" x14ac:dyDescent="0.2">
      <c r="B621" s="130" t="s">
        <v>1023</v>
      </c>
      <c r="D621" s="130" t="s">
        <v>1024</v>
      </c>
      <c r="F621" s="130">
        <v>17152748</v>
      </c>
      <c r="I621" s="130">
        <v>0</v>
      </c>
      <c r="K621" s="130">
        <v>17152748</v>
      </c>
      <c r="O621" s="205">
        <v>0</v>
      </c>
    </row>
    <row r="622" spans="1:15" x14ac:dyDescent="0.2">
      <c r="B622" s="130" t="s">
        <v>1018</v>
      </c>
      <c r="D622" s="130" t="s">
        <v>1019</v>
      </c>
      <c r="F622" s="130">
        <v>0</v>
      </c>
      <c r="I622" s="130">
        <v>121292</v>
      </c>
      <c r="K622" s="130">
        <v>0</v>
      </c>
      <c r="O622" s="205">
        <v>121292</v>
      </c>
    </row>
    <row r="623" spans="1:15" x14ac:dyDescent="0.2">
      <c r="A623" s="130" t="s">
        <v>1025</v>
      </c>
      <c r="F623" s="130">
        <v>0</v>
      </c>
      <c r="I623" s="130">
        <v>3226376</v>
      </c>
      <c r="K623" s="130">
        <v>0</v>
      </c>
      <c r="O623" s="205">
        <v>3226376</v>
      </c>
    </row>
    <row r="624" spans="1:15" x14ac:dyDescent="0.2">
      <c r="B624" s="130" t="s">
        <v>1018</v>
      </c>
      <c r="D624" s="130" t="s">
        <v>1019</v>
      </c>
      <c r="F624" s="130">
        <v>0</v>
      </c>
      <c r="I624" s="130">
        <v>3226376</v>
      </c>
      <c r="K624" s="130">
        <v>0</v>
      </c>
      <c r="O624" s="205">
        <v>3226376</v>
      </c>
    </row>
    <row r="625" spans="1:15" x14ac:dyDescent="0.2">
      <c r="A625" s="130" t="s">
        <v>1026</v>
      </c>
      <c r="F625" s="130">
        <v>0</v>
      </c>
      <c r="I625" s="130">
        <v>44278042</v>
      </c>
      <c r="K625" s="130">
        <v>42378042</v>
      </c>
      <c r="O625" s="205">
        <v>1900000</v>
      </c>
    </row>
    <row r="626" spans="1:15" x14ac:dyDescent="0.2">
      <c r="A626" s="130" t="s">
        <v>1027</v>
      </c>
      <c r="F626" s="130">
        <v>0</v>
      </c>
      <c r="I626" s="130">
        <v>670000</v>
      </c>
      <c r="K626" s="130">
        <v>670000</v>
      </c>
      <c r="O626" s="205">
        <v>0</v>
      </c>
    </row>
    <row r="627" spans="1:15" x14ac:dyDescent="0.2">
      <c r="B627" s="130" t="s">
        <v>444</v>
      </c>
      <c r="D627" s="130" t="s">
        <v>445</v>
      </c>
      <c r="F627" s="130">
        <v>0</v>
      </c>
      <c r="I627" s="130">
        <v>670000</v>
      </c>
      <c r="K627" s="130">
        <v>670000</v>
      </c>
      <c r="O627" s="205">
        <v>0</v>
      </c>
    </row>
    <row r="628" spans="1:15" x14ac:dyDescent="0.2">
      <c r="A628" s="130" t="s">
        <v>1028</v>
      </c>
      <c r="F628" s="130">
        <v>0</v>
      </c>
      <c r="I628" s="130">
        <v>630000</v>
      </c>
      <c r="K628" s="130">
        <v>630000</v>
      </c>
      <c r="O628" s="205">
        <v>0</v>
      </c>
    </row>
    <row r="629" spans="1:15" x14ac:dyDescent="0.2">
      <c r="B629" s="130" t="s">
        <v>742</v>
      </c>
      <c r="D629" s="130">
        <v>1108932580</v>
      </c>
      <c r="F629" s="130">
        <v>0</v>
      </c>
      <c r="I629" s="130">
        <v>630000</v>
      </c>
      <c r="K629" s="130">
        <v>630000</v>
      </c>
      <c r="O629" s="205">
        <v>0</v>
      </c>
    </row>
    <row r="630" spans="1:15" x14ac:dyDescent="0.2">
      <c r="A630" s="130" t="s">
        <v>1029</v>
      </c>
      <c r="F630" s="130">
        <v>0</v>
      </c>
      <c r="I630" s="130">
        <v>1130000</v>
      </c>
      <c r="K630" s="130">
        <v>1130000</v>
      </c>
      <c r="O630" s="205">
        <v>0</v>
      </c>
    </row>
    <row r="631" spans="1:15" x14ac:dyDescent="0.2">
      <c r="B631" s="130" t="s">
        <v>480</v>
      </c>
      <c r="D631" s="130">
        <v>1018500831</v>
      </c>
      <c r="F631" s="130">
        <v>0</v>
      </c>
      <c r="I631" s="130">
        <v>1130000</v>
      </c>
      <c r="K631" s="130">
        <v>1130000</v>
      </c>
      <c r="O631" s="205">
        <v>0</v>
      </c>
    </row>
    <row r="632" spans="1:15" x14ac:dyDescent="0.2">
      <c r="A632" s="130" t="s">
        <v>1030</v>
      </c>
      <c r="F632" s="130">
        <v>0</v>
      </c>
      <c r="I632" s="130">
        <v>600000</v>
      </c>
      <c r="K632" s="130">
        <v>600000</v>
      </c>
      <c r="O632" s="205">
        <v>0</v>
      </c>
    </row>
    <row r="633" spans="1:15" x14ac:dyDescent="0.2">
      <c r="B633" s="130" t="s">
        <v>456</v>
      </c>
      <c r="D633" s="130">
        <v>79758993</v>
      </c>
      <c r="F633" s="130">
        <v>0</v>
      </c>
      <c r="I633" s="130">
        <v>600000</v>
      </c>
      <c r="K633" s="130">
        <v>600000</v>
      </c>
      <c r="O633" s="205">
        <v>0</v>
      </c>
    </row>
    <row r="634" spans="1:15" x14ac:dyDescent="0.2">
      <c r="A634" s="130" t="s">
        <v>1031</v>
      </c>
      <c r="F634" s="130">
        <v>0</v>
      </c>
      <c r="I634" s="130">
        <v>630000</v>
      </c>
      <c r="K634" s="130">
        <v>630000</v>
      </c>
      <c r="O634" s="205">
        <v>0</v>
      </c>
    </row>
    <row r="635" spans="1:15" x14ac:dyDescent="0.2">
      <c r="B635" s="130" t="s">
        <v>610</v>
      </c>
      <c r="D635" s="130">
        <v>79390326</v>
      </c>
      <c r="F635" s="130">
        <v>0</v>
      </c>
      <c r="I635" s="130">
        <v>630000</v>
      </c>
      <c r="K635" s="130">
        <v>630000</v>
      </c>
      <c r="O635" s="205">
        <v>0</v>
      </c>
    </row>
    <row r="636" spans="1:15" x14ac:dyDescent="0.2">
      <c r="A636" s="130" t="s">
        <v>1032</v>
      </c>
      <c r="F636" s="130">
        <v>0</v>
      </c>
      <c r="I636" s="130">
        <v>900000</v>
      </c>
      <c r="K636" s="130">
        <v>900000</v>
      </c>
      <c r="O636" s="205">
        <v>0</v>
      </c>
    </row>
    <row r="637" spans="1:15" x14ac:dyDescent="0.2">
      <c r="B637" s="130" t="s">
        <v>468</v>
      </c>
      <c r="D637" s="130">
        <v>1003627330</v>
      </c>
      <c r="F637" s="130">
        <v>0</v>
      </c>
      <c r="I637" s="130">
        <v>900000</v>
      </c>
      <c r="K637" s="130">
        <v>900000</v>
      </c>
      <c r="O637" s="205">
        <v>0</v>
      </c>
    </row>
    <row r="638" spans="1:15" x14ac:dyDescent="0.2">
      <c r="A638" s="130" t="s">
        <v>1033</v>
      </c>
      <c r="F638" s="130">
        <v>0</v>
      </c>
      <c r="I638" s="130">
        <v>450000</v>
      </c>
      <c r="K638" s="130">
        <v>450000</v>
      </c>
      <c r="O638" s="205">
        <v>0</v>
      </c>
    </row>
    <row r="639" spans="1:15" x14ac:dyDescent="0.2">
      <c r="B639" s="130" t="s">
        <v>607</v>
      </c>
      <c r="D639" s="130">
        <v>51556021</v>
      </c>
      <c r="F639" s="130">
        <v>0</v>
      </c>
      <c r="I639" s="130">
        <v>450000</v>
      </c>
      <c r="K639" s="130">
        <v>450000</v>
      </c>
      <c r="O639" s="205">
        <v>0</v>
      </c>
    </row>
    <row r="640" spans="1:15" x14ac:dyDescent="0.2">
      <c r="A640" s="130" t="s">
        <v>1034</v>
      </c>
      <c r="F640" s="130">
        <v>0</v>
      </c>
      <c r="I640" s="130">
        <v>500000</v>
      </c>
      <c r="K640" s="130">
        <v>500000</v>
      </c>
      <c r="O640" s="205">
        <v>0</v>
      </c>
    </row>
    <row r="641" spans="1:15" x14ac:dyDescent="0.2">
      <c r="B641" s="130" t="s">
        <v>522</v>
      </c>
      <c r="D641" s="130">
        <v>1013591074</v>
      </c>
      <c r="F641" s="130">
        <v>0</v>
      </c>
      <c r="I641" s="130">
        <v>500000</v>
      </c>
      <c r="K641" s="130">
        <v>500000</v>
      </c>
      <c r="O641" s="205">
        <v>0</v>
      </c>
    </row>
    <row r="642" spans="1:15" x14ac:dyDescent="0.2">
      <c r="A642" s="130" t="s">
        <v>1035</v>
      </c>
      <c r="F642" s="130">
        <v>0</v>
      </c>
      <c r="I642" s="130">
        <v>10000000</v>
      </c>
      <c r="K642" s="130">
        <v>10000000</v>
      </c>
      <c r="O642" s="205">
        <v>0</v>
      </c>
    </row>
    <row r="643" spans="1:15" x14ac:dyDescent="0.2">
      <c r="B643" s="130" t="s">
        <v>707</v>
      </c>
      <c r="D643" s="130">
        <v>1014203817</v>
      </c>
      <c r="F643" s="130">
        <v>0</v>
      </c>
      <c r="I643" s="130">
        <v>10000000</v>
      </c>
      <c r="K643" s="130">
        <v>10000000</v>
      </c>
      <c r="O643" s="205">
        <v>0</v>
      </c>
    </row>
    <row r="644" spans="1:15" x14ac:dyDescent="0.2">
      <c r="A644" s="130" t="s">
        <v>1036</v>
      </c>
      <c r="F644" s="130">
        <v>0</v>
      </c>
      <c r="I644" s="130">
        <v>800000</v>
      </c>
      <c r="K644" s="130">
        <v>800000</v>
      </c>
      <c r="O644" s="205">
        <v>0</v>
      </c>
    </row>
    <row r="645" spans="1:15" x14ac:dyDescent="0.2">
      <c r="B645" s="130" t="s">
        <v>431</v>
      </c>
      <c r="D645" s="130">
        <v>51909368</v>
      </c>
      <c r="F645" s="130">
        <v>0</v>
      </c>
      <c r="I645" s="130">
        <v>800000</v>
      </c>
      <c r="K645" s="130">
        <v>800000</v>
      </c>
      <c r="O645" s="205">
        <v>0</v>
      </c>
    </row>
    <row r="646" spans="1:15" x14ac:dyDescent="0.2">
      <c r="A646" s="130" t="s">
        <v>1037</v>
      </c>
      <c r="F646" s="130">
        <v>0</v>
      </c>
      <c r="I646" s="130">
        <v>670000</v>
      </c>
      <c r="K646" s="130">
        <v>670000</v>
      </c>
      <c r="O646" s="205">
        <v>0</v>
      </c>
    </row>
    <row r="647" spans="1:15" x14ac:dyDescent="0.2">
      <c r="B647" s="130" t="s">
        <v>853</v>
      </c>
      <c r="D647" s="130">
        <v>52968088</v>
      </c>
      <c r="F647" s="130">
        <v>0</v>
      </c>
      <c r="I647" s="130">
        <v>670000</v>
      </c>
      <c r="K647" s="130">
        <v>670000</v>
      </c>
      <c r="O647" s="205">
        <v>0</v>
      </c>
    </row>
    <row r="648" spans="1:15" x14ac:dyDescent="0.2">
      <c r="A648" s="130" t="s">
        <v>1038</v>
      </c>
      <c r="F648" s="130">
        <v>0</v>
      </c>
      <c r="I648" s="130">
        <v>14257142</v>
      </c>
      <c r="K648" s="130">
        <v>14257142</v>
      </c>
      <c r="O648" s="205">
        <v>0</v>
      </c>
    </row>
    <row r="649" spans="1:15" x14ac:dyDescent="0.2">
      <c r="B649" s="130" t="s">
        <v>563</v>
      </c>
      <c r="D649" s="130" t="s">
        <v>564</v>
      </c>
      <c r="F649" s="130">
        <v>0</v>
      </c>
      <c r="I649" s="130">
        <v>14257142</v>
      </c>
      <c r="K649" s="130">
        <v>14257142</v>
      </c>
      <c r="O649" s="205">
        <v>0</v>
      </c>
    </row>
    <row r="650" spans="1:15" x14ac:dyDescent="0.2">
      <c r="A650" s="130" t="s">
        <v>1039</v>
      </c>
      <c r="F650" s="130">
        <v>0</v>
      </c>
      <c r="I650" s="130">
        <v>350000</v>
      </c>
      <c r="K650" s="130">
        <v>350000</v>
      </c>
      <c r="O650" s="205">
        <v>0</v>
      </c>
    </row>
    <row r="651" spans="1:15" x14ac:dyDescent="0.2">
      <c r="B651" s="130" t="s">
        <v>409</v>
      </c>
      <c r="D651" s="130">
        <v>52395119</v>
      </c>
      <c r="F651" s="130">
        <v>0</v>
      </c>
      <c r="I651" s="130">
        <v>350000</v>
      </c>
      <c r="K651" s="130">
        <v>350000</v>
      </c>
      <c r="O651" s="205">
        <v>0</v>
      </c>
    </row>
    <row r="652" spans="1:15" x14ac:dyDescent="0.2">
      <c r="A652" s="130" t="s">
        <v>1040</v>
      </c>
      <c r="F652" s="130">
        <v>0</v>
      </c>
      <c r="I652" s="130">
        <v>1900000</v>
      </c>
      <c r="K652" s="130">
        <v>0</v>
      </c>
      <c r="O652" s="205">
        <v>1900000</v>
      </c>
    </row>
    <row r="653" spans="1:15" x14ac:dyDescent="0.2">
      <c r="B653" s="130" t="s">
        <v>1041</v>
      </c>
      <c r="D653" s="130">
        <v>18204285</v>
      </c>
      <c r="F653" s="130">
        <v>0</v>
      </c>
      <c r="I653" s="130">
        <v>1900000</v>
      </c>
      <c r="K653" s="130">
        <v>0</v>
      </c>
      <c r="O653" s="205">
        <v>1900000</v>
      </c>
    </row>
    <row r="654" spans="1:15" x14ac:dyDescent="0.2">
      <c r="A654" s="130" t="s">
        <v>1042</v>
      </c>
      <c r="F654" s="130">
        <v>0</v>
      </c>
      <c r="I654" s="130">
        <v>1300000</v>
      </c>
      <c r="K654" s="130">
        <v>1300000</v>
      </c>
      <c r="O654" s="205">
        <v>0</v>
      </c>
    </row>
    <row r="655" spans="1:15" x14ac:dyDescent="0.2">
      <c r="B655" s="130" t="s">
        <v>883</v>
      </c>
      <c r="D655" s="130">
        <v>1127793703</v>
      </c>
      <c r="F655" s="130">
        <v>0</v>
      </c>
      <c r="I655" s="130">
        <v>1300000</v>
      </c>
      <c r="K655" s="130">
        <v>1300000</v>
      </c>
      <c r="O655" s="205">
        <v>0</v>
      </c>
    </row>
    <row r="656" spans="1:15" x14ac:dyDescent="0.2">
      <c r="A656" s="130" t="s">
        <v>1043</v>
      </c>
      <c r="F656" s="130">
        <v>0</v>
      </c>
      <c r="I656" s="130">
        <v>670000</v>
      </c>
      <c r="K656" s="130">
        <v>670000</v>
      </c>
      <c r="O656" s="205">
        <v>0</v>
      </c>
    </row>
    <row r="657" spans="1:15" x14ac:dyDescent="0.2">
      <c r="B657" s="130" t="s">
        <v>548</v>
      </c>
      <c r="D657" s="130">
        <v>80409391</v>
      </c>
      <c r="F657" s="130">
        <v>0</v>
      </c>
      <c r="I657" s="130">
        <v>670000</v>
      </c>
      <c r="K657" s="130">
        <v>670000</v>
      </c>
      <c r="O657" s="205">
        <v>0</v>
      </c>
    </row>
    <row r="658" spans="1:15" x14ac:dyDescent="0.2">
      <c r="A658" s="130" t="s">
        <v>1044</v>
      </c>
      <c r="F658" s="130">
        <v>0</v>
      </c>
      <c r="I658" s="130">
        <v>110900</v>
      </c>
      <c r="K658" s="130">
        <v>110900</v>
      </c>
      <c r="O658" s="205">
        <v>0</v>
      </c>
    </row>
    <row r="659" spans="1:15" x14ac:dyDescent="0.2">
      <c r="B659" s="130" t="s">
        <v>852</v>
      </c>
      <c r="D659" s="130">
        <v>51944610</v>
      </c>
      <c r="F659" s="130">
        <v>0</v>
      </c>
      <c r="I659" s="130">
        <v>110900</v>
      </c>
      <c r="K659" s="130">
        <v>110900</v>
      </c>
      <c r="O659" s="205">
        <v>0</v>
      </c>
    </row>
    <row r="660" spans="1:15" x14ac:dyDescent="0.2">
      <c r="A660" s="130" t="s">
        <v>1045</v>
      </c>
      <c r="F660" s="130">
        <v>0</v>
      </c>
      <c r="I660" s="130">
        <v>670000</v>
      </c>
      <c r="K660" s="130">
        <v>670000</v>
      </c>
      <c r="O660" s="205">
        <v>0</v>
      </c>
    </row>
    <row r="661" spans="1:15" x14ac:dyDescent="0.2">
      <c r="B661" s="130" t="s">
        <v>677</v>
      </c>
      <c r="D661" s="130">
        <v>41493405</v>
      </c>
      <c r="F661" s="130">
        <v>0</v>
      </c>
      <c r="I661" s="130">
        <v>670000</v>
      </c>
      <c r="K661" s="130">
        <v>670000</v>
      </c>
      <c r="O661" s="205">
        <v>0</v>
      </c>
    </row>
    <row r="662" spans="1:15" x14ac:dyDescent="0.2">
      <c r="A662" s="130" t="s">
        <v>1046</v>
      </c>
      <c r="F662" s="130">
        <v>0</v>
      </c>
      <c r="I662" s="130">
        <v>1900000</v>
      </c>
      <c r="K662" s="130">
        <v>1900000</v>
      </c>
      <c r="O662" s="205">
        <v>0</v>
      </c>
    </row>
    <row r="663" spans="1:15" x14ac:dyDescent="0.2">
      <c r="B663" s="130" t="s">
        <v>524</v>
      </c>
      <c r="D663" s="130">
        <v>1075213559</v>
      </c>
      <c r="F663" s="130">
        <v>0</v>
      </c>
      <c r="I663" s="130">
        <v>1900000</v>
      </c>
      <c r="K663" s="130">
        <v>1900000</v>
      </c>
      <c r="O663" s="205">
        <v>0</v>
      </c>
    </row>
    <row r="664" spans="1:15" x14ac:dyDescent="0.2">
      <c r="A664" s="130" t="s">
        <v>1047</v>
      </c>
      <c r="F664" s="130">
        <v>0</v>
      </c>
      <c r="I664" s="130">
        <v>2420000</v>
      </c>
      <c r="K664" s="130">
        <v>2420000</v>
      </c>
      <c r="O664" s="205">
        <v>0</v>
      </c>
    </row>
    <row r="665" spans="1:15" x14ac:dyDescent="0.2">
      <c r="B665" s="130" t="s">
        <v>589</v>
      </c>
      <c r="D665" s="130">
        <v>23246637</v>
      </c>
      <c r="F665" s="130">
        <v>0</v>
      </c>
      <c r="I665" s="130">
        <v>2420000</v>
      </c>
      <c r="K665" s="130">
        <v>2420000</v>
      </c>
      <c r="O665" s="205">
        <v>0</v>
      </c>
    </row>
    <row r="666" spans="1:15" x14ac:dyDescent="0.2">
      <c r="A666" s="130" t="s">
        <v>1048</v>
      </c>
      <c r="F666" s="130">
        <v>0</v>
      </c>
      <c r="I666" s="130">
        <v>2420000</v>
      </c>
      <c r="K666" s="130">
        <v>2420000</v>
      </c>
      <c r="O666" s="205">
        <v>0</v>
      </c>
    </row>
    <row r="667" spans="1:15" x14ac:dyDescent="0.2">
      <c r="B667" s="130" t="s">
        <v>856</v>
      </c>
      <c r="D667" s="130">
        <v>39137031</v>
      </c>
      <c r="F667" s="130">
        <v>0</v>
      </c>
      <c r="I667" s="130">
        <v>2420000</v>
      </c>
      <c r="K667" s="130">
        <v>2420000</v>
      </c>
      <c r="O667" s="205">
        <v>0</v>
      </c>
    </row>
    <row r="668" spans="1:15" x14ac:dyDescent="0.2">
      <c r="A668" s="130" t="s">
        <v>1049</v>
      </c>
      <c r="F668" s="130">
        <v>0</v>
      </c>
      <c r="I668" s="130">
        <v>1300000</v>
      </c>
      <c r="K668" s="130">
        <v>1300000</v>
      </c>
      <c r="O668" s="205">
        <v>0</v>
      </c>
    </row>
    <row r="669" spans="1:15" x14ac:dyDescent="0.2">
      <c r="B669" s="130" t="s">
        <v>775</v>
      </c>
      <c r="D669" s="130">
        <v>51623636</v>
      </c>
      <c r="F669" s="130">
        <v>0</v>
      </c>
      <c r="I669" s="130">
        <v>1300000</v>
      </c>
      <c r="K669" s="130">
        <v>1300000</v>
      </c>
      <c r="O669" s="205">
        <v>0</v>
      </c>
    </row>
    <row r="670" spans="1:15" x14ac:dyDescent="0.2">
      <c r="A670" s="130" t="s">
        <v>1050</v>
      </c>
      <c r="F670" s="130">
        <v>5000000</v>
      </c>
      <c r="I670" s="130">
        <v>0</v>
      </c>
      <c r="K670" s="130">
        <v>0</v>
      </c>
      <c r="O670" s="205">
        <v>5000000</v>
      </c>
    </row>
    <row r="671" spans="1:15" x14ac:dyDescent="0.2">
      <c r="A671" s="130" t="s">
        <v>1051</v>
      </c>
      <c r="F671" s="130">
        <v>5000000</v>
      </c>
      <c r="I671" s="130">
        <v>0</v>
      </c>
      <c r="K671" s="130">
        <v>0</v>
      </c>
      <c r="O671" s="205">
        <v>5000000</v>
      </c>
    </row>
    <row r="672" spans="1:15" x14ac:dyDescent="0.2">
      <c r="A672" s="130" t="s">
        <v>1052</v>
      </c>
      <c r="F672" s="130">
        <v>3672155</v>
      </c>
      <c r="I672" s="130">
        <v>145770000</v>
      </c>
      <c r="K672" s="130">
        <v>147026737</v>
      </c>
      <c r="O672" s="205">
        <v>2415418</v>
      </c>
    </row>
    <row r="673" spans="1:15" x14ac:dyDescent="0.2">
      <c r="A673" s="130" t="s">
        <v>1053</v>
      </c>
      <c r="F673" s="130">
        <v>3672155</v>
      </c>
      <c r="I673" s="130">
        <v>145770000</v>
      </c>
      <c r="K673" s="130">
        <v>147026737</v>
      </c>
      <c r="O673" s="205">
        <v>2415418</v>
      </c>
    </row>
    <row r="674" spans="1:15" x14ac:dyDescent="0.2">
      <c r="B674" s="130" t="s">
        <v>394</v>
      </c>
      <c r="D674" s="130" t="s">
        <v>395</v>
      </c>
      <c r="F674" s="130">
        <v>0</v>
      </c>
      <c r="I674" s="130">
        <v>106500000</v>
      </c>
      <c r="K674" s="130">
        <v>106500000</v>
      </c>
      <c r="O674" s="205">
        <v>0</v>
      </c>
    </row>
    <row r="675" spans="1:15" x14ac:dyDescent="0.2">
      <c r="B675" s="130" t="s">
        <v>423</v>
      </c>
      <c r="D675" s="130" t="s">
        <v>424</v>
      </c>
      <c r="F675" s="130">
        <v>0</v>
      </c>
      <c r="I675" s="130">
        <v>1150000</v>
      </c>
      <c r="K675" s="130">
        <v>1150000</v>
      </c>
      <c r="O675" s="205">
        <v>0</v>
      </c>
    </row>
    <row r="676" spans="1:15" x14ac:dyDescent="0.2">
      <c r="B676" s="130" t="s">
        <v>437</v>
      </c>
      <c r="D676" s="130" t="s">
        <v>438</v>
      </c>
      <c r="F676" s="130">
        <v>0</v>
      </c>
      <c r="I676" s="130">
        <v>27000000</v>
      </c>
      <c r="K676" s="130">
        <v>27000000</v>
      </c>
      <c r="O676" s="205">
        <v>0</v>
      </c>
    </row>
    <row r="677" spans="1:15" x14ac:dyDescent="0.2">
      <c r="B677" s="130" t="s">
        <v>518</v>
      </c>
      <c r="D677" s="130" t="s">
        <v>519</v>
      </c>
      <c r="F677" s="130">
        <v>0</v>
      </c>
      <c r="I677" s="130">
        <v>4500000</v>
      </c>
      <c r="K677" s="130">
        <v>4500000</v>
      </c>
      <c r="O677" s="205">
        <v>0</v>
      </c>
    </row>
    <row r="678" spans="1:15" x14ac:dyDescent="0.2">
      <c r="B678" s="130" t="s">
        <v>525</v>
      </c>
      <c r="D678" s="130" t="s">
        <v>526</v>
      </c>
      <c r="F678" s="130">
        <v>0</v>
      </c>
      <c r="I678" s="130">
        <v>0</v>
      </c>
      <c r="K678" s="130">
        <v>1100000</v>
      </c>
      <c r="O678" s="205">
        <v>-1100000</v>
      </c>
    </row>
    <row r="679" spans="1:15" x14ac:dyDescent="0.2">
      <c r="B679" s="130" t="s">
        <v>661</v>
      </c>
      <c r="D679" s="130" t="s">
        <v>662</v>
      </c>
      <c r="F679" s="130">
        <v>3518880</v>
      </c>
      <c r="I679" s="130">
        <v>0</v>
      </c>
      <c r="K679" s="130">
        <v>0</v>
      </c>
      <c r="O679" s="205">
        <v>3518880</v>
      </c>
    </row>
    <row r="680" spans="1:15" x14ac:dyDescent="0.2">
      <c r="B680" s="130" t="s">
        <v>989</v>
      </c>
      <c r="D680" s="130" t="s">
        <v>990</v>
      </c>
      <c r="F680" s="130">
        <v>153275</v>
      </c>
      <c r="I680" s="130">
        <v>0</v>
      </c>
      <c r="K680" s="130">
        <v>0</v>
      </c>
      <c r="O680" s="205">
        <v>153275</v>
      </c>
    </row>
    <row r="681" spans="1:15" x14ac:dyDescent="0.2">
      <c r="B681" s="130" t="s">
        <v>891</v>
      </c>
      <c r="D681" s="130" t="s">
        <v>892</v>
      </c>
      <c r="F681" s="130">
        <v>0</v>
      </c>
      <c r="I681" s="130">
        <v>966000</v>
      </c>
      <c r="K681" s="130">
        <v>1122737</v>
      </c>
      <c r="O681" s="205">
        <v>-156737</v>
      </c>
    </row>
    <row r="682" spans="1:15" x14ac:dyDescent="0.2">
      <c r="B682" s="130" t="s">
        <v>909</v>
      </c>
      <c r="D682" s="130" t="s">
        <v>910</v>
      </c>
      <c r="F682" s="130">
        <v>0</v>
      </c>
      <c r="I682" s="130">
        <v>150000</v>
      </c>
      <c r="K682" s="130">
        <v>150000</v>
      </c>
      <c r="O682" s="205">
        <v>0</v>
      </c>
    </row>
    <row r="683" spans="1:15" x14ac:dyDescent="0.2">
      <c r="B683" s="130" t="s">
        <v>921</v>
      </c>
      <c r="D683" s="130" t="s">
        <v>922</v>
      </c>
      <c r="F683" s="130">
        <v>0</v>
      </c>
      <c r="I683" s="130">
        <v>3300000</v>
      </c>
      <c r="K683" s="130">
        <v>3300000</v>
      </c>
      <c r="O683" s="205">
        <v>0</v>
      </c>
    </row>
    <row r="684" spans="1:15" x14ac:dyDescent="0.2">
      <c r="B684" s="130" t="s">
        <v>923</v>
      </c>
      <c r="D684" s="130" t="s">
        <v>924</v>
      </c>
      <c r="F684" s="130">
        <v>0</v>
      </c>
      <c r="I684" s="130">
        <v>2204000</v>
      </c>
      <c r="K684" s="130">
        <v>2204000</v>
      </c>
      <c r="O684" s="205">
        <v>0</v>
      </c>
    </row>
    <row r="685" spans="1:15" x14ac:dyDescent="0.2">
      <c r="A685" s="130" t="s">
        <v>1054</v>
      </c>
      <c r="F685" s="130">
        <v>0</v>
      </c>
      <c r="I685" s="130">
        <v>785433904</v>
      </c>
      <c r="K685" s="130">
        <v>5783904</v>
      </c>
      <c r="O685" s="205">
        <v>779650000</v>
      </c>
    </row>
    <row r="686" spans="1:15" x14ac:dyDescent="0.2">
      <c r="A686" s="130" t="s">
        <v>1055</v>
      </c>
      <c r="F686" s="130">
        <v>0</v>
      </c>
      <c r="I686" s="130">
        <v>785433904</v>
      </c>
      <c r="K686" s="130">
        <v>5783904</v>
      </c>
      <c r="O686" s="205">
        <v>779650000</v>
      </c>
    </row>
    <row r="687" spans="1:15" x14ac:dyDescent="0.2">
      <c r="B687" s="130" t="s">
        <v>409</v>
      </c>
      <c r="D687" s="130">
        <v>52395119</v>
      </c>
      <c r="F687" s="130">
        <v>0</v>
      </c>
      <c r="I687" s="130">
        <v>0</v>
      </c>
      <c r="K687" s="130">
        <v>350000</v>
      </c>
      <c r="O687" s="205">
        <v>-350000</v>
      </c>
    </row>
    <row r="688" spans="1:15" x14ac:dyDescent="0.2">
      <c r="B688" s="130" t="s">
        <v>421</v>
      </c>
      <c r="D688" s="130" t="s">
        <v>422</v>
      </c>
      <c r="F688" s="130">
        <v>0</v>
      </c>
      <c r="I688" s="130">
        <v>780000000</v>
      </c>
      <c r="K688" s="130">
        <v>0</v>
      </c>
      <c r="O688" s="205">
        <v>780000000</v>
      </c>
    </row>
    <row r="689" spans="1:15" x14ac:dyDescent="0.2">
      <c r="B689" s="130" t="s">
        <v>972</v>
      </c>
      <c r="D689" s="130" t="s">
        <v>973</v>
      </c>
      <c r="F689" s="130">
        <v>0</v>
      </c>
      <c r="I689" s="130">
        <v>5433904</v>
      </c>
      <c r="K689" s="130">
        <v>5433904</v>
      </c>
      <c r="O689" s="205">
        <v>0</v>
      </c>
    </row>
    <row r="690" spans="1:15" x14ac:dyDescent="0.2">
      <c r="A690" s="130" t="s">
        <v>1056</v>
      </c>
      <c r="F690" s="130">
        <v>474219563</v>
      </c>
      <c r="I690" s="130">
        <v>587334979</v>
      </c>
      <c r="K690" s="130">
        <v>0</v>
      </c>
      <c r="O690" s="205">
        <v>1061554542</v>
      </c>
    </row>
    <row r="691" spans="1:15" x14ac:dyDescent="0.2">
      <c r="A691" s="130" t="s">
        <v>1057</v>
      </c>
      <c r="F691" s="130">
        <v>1800000</v>
      </c>
      <c r="I691" s="130">
        <v>0</v>
      </c>
      <c r="K691" s="130">
        <v>0</v>
      </c>
      <c r="O691" s="205">
        <v>1800000</v>
      </c>
    </row>
    <row r="692" spans="1:15" x14ac:dyDescent="0.2">
      <c r="B692" s="130" t="s">
        <v>546</v>
      </c>
      <c r="D692" s="130" t="s">
        <v>547</v>
      </c>
      <c r="F692" s="130">
        <v>1800000</v>
      </c>
      <c r="I692" s="130">
        <v>0</v>
      </c>
      <c r="K692" s="130">
        <v>0</v>
      </c>
      <c r="O692" s="205">
        <v>1800000</v>
      </c>
    </row>
    <row r="693" spans="1:15" x14ac:dyDescent="0.2">
      <c r="A693" s="130" t="s">
        <v>1058</v>
      </c>
      <c r="F693" s="130">
        <v>364254266</v>
      </c>
      <c r="I693" s="130">
        <v>447849172</v>
      </c>
      <c r="K693" s="130">
        <v>0</v>
      </c>
      <c r="O693" s="205">
        <v>812103438</v>
      </c>
    </row>
    <row r="694" spans="1:15" x14ac:dyDescent="0.2">
      <c r="A694" s="130" t="s">
        <v>1059</v>
      </c>
      <c r="F694" s="130">
        <v>591630</v>
      </c>
      <c r="I694" s="130">
        <v>2821713</v>
      </c>
      <c r="K694" s="130">
        <v>0</v>
      </c>
      <c r="O694" s="205">
        <v>3413343</v>
      </c>
    </row>
    <row r="695" spans="1:15" x14ac:dyDescent="0.2">
      <c r="B695" s="130" t="s">
        <v>952</v>
      </c>
      <c r="D695" s="130" t="s">
        <v>953</v>
      </c>
      <c r="F695" s="130">
        <v>591630</v>
      </c>
      <c r="I695" s="130">
        <v>600556</v>
      </c>
      <c r="K695" s="130">
        <v>0</v>
      </c>
      <c r="O695" s="205">
        <v>1192186</v>
      </c>
    </row>
    <row r="696" spans="1:15" x14ac:dyDescent="0.2">
      <c r="B696" s="130" t="s">
        <v>495</v>
      </c>
      <c r="D696" s="130" t="s">
        <v>496</v>
      </c>
      <c r="F696" s="130">
        <v>0</v>
      </c>
      <c r="I696" s="130">
        <v>570571</v>
      </c>
      <c r="K696" s="130">
        <v>0</v>
      </c>
      <c r="O696" s="205">
        <v>570571</v>
      </c>
    </row>
    <row r="697" spans="1:15" x14ac:dyDescent="0.2">
      <c r="B697" s="130" t="s">
        <v>722</v>
      </c>
      <c r="D697" s="130" t="s">
        <v>723</v>
      </c>
      <c r="F697" s="130">
        <v>0</v>
      </c>
      <c r="I697" s="130">
        <v>1650586</v>
      </c>
      <c r="K697" s="130">
        <v>0</v>
      </c>
      <c r="O697" s="205">
        <v>1650586</v>
      </c>
    </row>
    <row r="698" spans="1:15" x14ac:dyDescent="0.2">
      <c r="A698" s="130" t="s">
        <v>1060</v>
      </c>
      <c r="F698" s="130">
        <v>7869271</v>
      </c>
      <c r="I698" s="130">
        <v>156904235</v>
      </c>
      <c r="K698" s="130">
        <v>0</v>
      </c>
      <c r="O698" s="205">
        <v>164773506</v>
      </c>
    </row>
    <row r="699" spans="1:15" x14ac:dyDescent="0.2">
      <c r="B699" s="130" t="s">
        <v>952</v>
      </c>
      <c r="D699" s="130" t="s">
        <v>953</v>
      </c>
      <c r="F699" s="130">
        <v>0</v>
      </c>
      <c r="I699" s="130">
        <v>116317</v>
      </c>
      <c r="K699" s="130">
        <v>0</v>
      </c>
      <c r="O699" s="205">
        <v>116317</v>
      </c>
    </row>
    <row r="700" spans="1:15" x14ac:dyDescent="0.2">
      <c r="B700" s="130" t="s">
        <v>955</v>
      </c>
      <c r="D700" s="130" t="s">
        <v>956</v>
      </c>
      <c r="F700" s="130">
        <v>0</v>
      </c>
      <c r="I700" s="130">
        <v>299036</v>
      </c>
      <c r="K700" s="130">
        <v>0</v>
      </c>
      <c r="O700" s="205">
        <v>299036</v>
      </c>
    </row>
    <row r="701" spans="1:15" x14ac:dyDescent="0.2">
      <c r="B701" s="130" t="s">
        <v>972</v>
      </c>
      <c r="D701" s="130" t="s">
        <v>973</v>
      </c>
      <c r="F701" s="130">
        <v>120000</v>
      </c>
      <c r="I701" s="130">
        <v>680000</v>
      </c>
      <c r="K701" s="130">
        <v>0</v>
      </c>
      <c r="O701" s="205">
        <v>800000</v>
      </c>
    </row>
    <row r="702" spans="1:15" x14ac:dyDescent="0.2">
      <c r="B702" s="130" t="s">
        <v>495</v>
      </c>
      <c r="D702" s="130" t="s">
        <v>496</v>
      </c>
      <c r="F702" s="130">
        <v>0</v>
      </c>
      <c r="I702" s="130">
        <v>625173</v>
      </c>
      <c r="K702" s="130">
        <v>0</v>
      </c>
      <c r="O702" s="205">
        <v>625173</v>
      </c>
    </row>
    <row r="703" spans="1:15" x14ac:dyDescent="0.2">
      <c r="B703" s="130" t="s">
        <v>976</v>
      </c>
      <c r="D703" s="130" t="s">
        <v>977</v>
      </c>
      <c r="F703" s="130">
        <v>0</v>
      </c>
      <c r="I703" s="130">
        <v>58000</v>
      </c>
      <c r="K703" s="130">
        <v>0</v>
      </c>
      <c r="O703" s="205">
        <v>58000</v>
      </c>
    </row>
    <row r="704" spans="1:15" x14ac:dyDescent="0.2">
      <c r="B704" s="130" t="s">
        <v>585</v>
      </c>
      <c r="D704" s="130" t="s">
        <v>586</v>
      </c>
      <c r="F704" s="130">
        <v>7741771</v>
      </c>
      <c r="I704" s="130">
        <v>154083709</v>
      </c>
      <c r="K704" s="130">
        <v>0</v>
      </c>
      <c r="O704" s="205">
        <v>161825480</v>
      </c>
    </row>
    <row r="705" spans="1:15" x14ac:dyDescent="0.2">
      <c r="B705" s="130" t="s">
        <v>994</v>
      </c>
      <c r="D705" s="130" t="s">
        <v>995</v>
      </c>
      <c r="F705" s="130">
        <v>7500</v>
      </c>
      <c r="I705" s="130">
        <v>961000</v>
      </c>
      <c r="K705" s="130">
        <v>0</v>
      </c>
      <c r="O705" s="205">
        <v>968500</v>
      </c>
    </row>
    <row r="706" spans="1:15" x14ac:dyDescent="0.2">
      <c r="B706" s="130" t="s">
        <v>1018</v>
      </c>
      <c r="D706" s="130" t="s">
        <v>1019</v>
      </c>
      <c r="F706" s="130">
        <v>0</v>
      </c>
      <c r="I706" s="130">
        <v>81000</v>
      </c>
      <c r="K706" s="130">
        <v>0</v>
      </c>
      <c r="O706" s="205">
        <v>81000</v>
      </c>
    </row>
    <row r="707" spans="1:15" x14ac:dyDescent="0.2">
      <c r="A707" s="130" t="s">
        <v>1061</v>
      </c>
      <c r="F707" s="130">
        <v>355793365</v>
      </c>
      <c r="I707" s="130">
        <v>288123224</v>
      </c>
      <c r="K707" s="130">
        <v>0</v>
      </c>
      <c r="O707" s="205">
        <v>643916589</v>
      </c>
    </row>
    <row r="708" spans="1:15" x14ac:dyDescent="0.2">
      <c r="B708" s="130" t="s">
        <v>952</v>
      </c>
      <c r="D708" s="130" t="s">
        <v>953</v>
      </c>
      <c r="F708" s="130">
        <v>1623867</v>
      </c>
      <c r="I708" s="130">
        <v>10681</v>
      </c>
      <c r="K708" s="130">
        <v>0</v>
      </c>
      <c r="O708" s="205">
        <v>1634548</v>
      </c>
    </row>
    <row r="709" spans="1:15" x14ac:dyDescent="0.2">
      <c r="B709" s="130" t="s">
        <v>955</v>
      </c>
      <c r="D709" s="130" t="s">
        <v>956</v>
      </c>
      <c r="F709" s="130">
        <v>600263</v>
      </c>
      <c r="I709" s="130">
        <v>28848</v>
      </c>
      <c r="K709" s="130">
        <v>0</v>
      </c>
      <c r="O709" s="205">
        <v>629111</v>
      </c>
    </row>
    <row r="710" spans="1:15" x14ac:dyDescent="0.2">
      <c r="B710" s="130" t="s">
        <v>957</v>
      </c>
      <c r="D710" s="130" t="s">
        <v>958</v>
      </c>
      <c r="F710" s="130">
        <v>9812</v>
      </c>
      <c r="I710" s="130">
        <v>0</v>
      </c>
      <c r="K710" s="130">
        <v>0</v>
      </c>
      <c r="O710" s="205">
        <v>9812</v>
      </c>
    </row>
    <row r="711" spans="1:15" x14ac:dyDescent="0.2">
      <c r="B711" s="130" t="s">
        <v>961</v>
      </c>
      <c r="D711" s="130" t="s">
        <v>962</v>
      </c>
      <c r="F711" s="130">
        <v>36000</v>
      </c>
      <c r="I711" s="130">
        <v>0</v>
      </c>
      <c r="K711" s="130">
        <v>0</v>
      </c>
      <c r="O711" s="205">
        <v>36000</v>
      </c>
    </row>
    <row r="712" spans="1:15" x14ac:dyDescent="0.2">
      <c r="B712" s="130" t="s">
        <v>972</v>
      </c>
      <c r="D712" s="130" t="s">
        <v>973</v>
      </c>
      <c r="F712" s="130">
        <v>452568</v>
      </c>
      <c r="I712" s="130">
        <v>20000</v>
      </c>
      <c r="K712" s="130">
        <v>0</v>
      </c>
      <c r="O712" s="205">
        <v>472568</v>
      </c>
    </row>
    <row r="713" spans="1:15" x14ac:dyDescent="0.2">
      <c r="B713" s="130" t="s">
        <v>495</v>
      </c>
      <c r="D713" s="130" t="s">
        <v>496</v>
      </c>
      <c r="F713" s="130">
        <v>835651</v>
      </c>
      <c r="I713" s="130">
        <v>700105</v>
      </c>
      <c r="K713" s="130">
        <v>0</v>
      </c>
      <c r="O713" s="205">
        <v>1535756</v>
      </c>
    </row>
    <row r="714" spans="1:15" x14ac:dyDescent="0.2">
      <c r="B714" s="130" t="s">
        <v>976</v>
      </c>
      <c r="D714" s="130" t="s">
        <v>977</v>
      </c>
      <c r="F714" s="130">
        <v>46849</v>
      </c>
      <c r="I714" s="130">
        <v>25184</v>
      </c>
      <c r="K714" s="130">
        <v>0</v>
      </c>
      <c r="O714" s="205">
        <v>72033</v>
      </c>
    </row>
    <row r="715" spans="1:15" x14ac:dyDescent="0.2">
      <c r="B715" s="130" t="s">
        <v>546</v>
      </c>
      <c r="D715" s="130" t="s">
        <v>547</v>
      </c>
      <c r="F715" s="130">
        <v>-352319095</v>
      </c>
      <c r="I715" s="130">
        <v>0</v>
      </c>
      <c r="K715" s="130">
        <v>0</v>
      </c>
      <c r="O715" s="205">
        <v>-352319095</v>
      </c>
    </row>
    <row r="716" spans="1:15" x14ac:dyDescent="0.2">
      <c r="B716" s="130" t="s">
        <v>585</v>
      </c>
      <c r="D716" s="130" t="s">
        <v>586</v>
      </c>
      <c r="F716" s="130">
        <v>144172021</v>
      </c>
      <c r="I716" s="130">
        <v>8319747</v>
      </c>
      <c r="K716" s="130">
        <v>0</v>
      </c>
      <c r="O716" s="205">
        <v>152491768</v>
      </c>
    </row>
    <row r="717" spans="1:15" x14ac:dyDescent="0.2">
      <c r="B717" s="130" t="s">
        <v>587</v>
      </c>
      <c r="D717" s="130" t="s">
        <v>588</v>
      </c>
      <c r="F717" s="130">
        <v>209097352</v>
      </c>
      <c r="I717" s="130">
        <v>278346660</v>
      </c>
      <c r="K717" s="130">
        <v>0</v>
      </c>
      <c r="O717" s="205">
        <v>487444012</v>
      </c>
    </row>
    <row r="718" spans="1:15" x14ac:dyDescent="0.2">
      <c r="B718" s="130" t="s">
        <v>722</v>
      </c>
      <c r="D718" s="130" t="s">
        <v>723</v>
      </c>
      <c r="F718" s="130">
        <v>3200891</v>
      </c>
      <c r="I718" s="130">
        <v>595999</v>
      </c>
      <c r="K718" s="130">
        <v>0</v>
      </c>
      <c r="O718" s="205">
        <v>3796890</v>
      </c>
    </row>
    <row r="719" spans="1:15" x14ac:dyDescent="0.2">
      <c r="B719" s="130" t="s">
        <v>994</v>
      </c>
      <c r="D719" s="130" t="s">
        <v>995</v>
      </c>
      <c r="F719" s="130">
        <v>993000</v>
      </c>
      <c r="I719" s="130">
        <v>76000</v>
      </c>
      <c r="K719" s="130">
        <v>0</v>
      </c>
      <c r="O719" s="205">
        <v>1069000</v>
      </c>
    </row>
    <row r="720" spans="1:15" x14ac:dyDescent="0.2">
      <c r="B720" s="130" t="s">
        <v>998</v>
      </c>
      <c r="D720" s="130" t="s">
        <v>999</v>
      </c>
      <c r="F720" s="130">
        <v>38000</v>
      </c>
      <c r="I720" s="130">
        <v>0</v>
      </c>
      <c r="K720" s="130">
        <v>0</v>
      </c>
      <c r="O720" s="205">
        <v>38000</v>
      </c>
    </row>
    <row r="721" spans="1:15" x14ac:dyDescent="0.2">
      <c r="A721" s="130" t="s">
        <v>1062</v>
      </c>
      <c r="F721" s="130">
        <v>871297</v>
      </c>
      <c r="I721" s="130">
        <v>8590807</v>
      </c>
      <c r="K721" s="130">
        <v>0</v>
      </c>
      <c r="O721" s="205">
        <v>9462104</v>
      </c>
    </row>
    <row r="722" spans="1:15" x14ac:dyDescent="0.2">
      <c r="A722" s="130" t="s">
        <v>1063</v>
      </c>
      <c r="F722" s="130">
        <v>-10247487</v>
      </c>
      <c r="I722" s="130">
        <v>1352612</v>
      </c>
      <c r="K722" s="130">
        <v>0</v>
      </c>
      <c r="O722" s="205">
        <v>-8894875</v>
      </c>
    </row>
    <row r="723" spans="1:15" x14ac:dyDescent="0.2">
      <c r="B723" s="130" t="s">
        <v>952</v>
      </c>
      <c r="D723" s="130" t="s">
        <v>953</v>
      </c>
      <c r="F723" s="130">
        <v>62603</v>
      </c>
      <c r="I723" s="130">
        <v>69090</v>
      </c>
      <c r="K723" s="130">
        <v>0</v>
      </c>
      <c r="O723" s="205">
        <v>131693</v>
      </c>
    </row>
    <row r="724" spans="1:15" x14ac:dyDescent="0.2">
      <c r="B724" s="130" t="s">
        <v>972</v>
      </c>
      <c r="D724" s="130" t="s">
        <v>973</v>
      </c>
      <c r="F724" s="130">
        <v>57960</v>
      </c>
      <c r="I724" s="130">
        <v>328440</v>
      </c>
      <c r="K724" s="130">
        <v>0</v>
      </c>
      <c r="O724" s="205">
        <v>386400</v>
      </c>
    </row>
    <row r="725" spans="1:15" x14ac:dyDescent="0.2">
      <c r="B725" s="130" t="s">
        <v>495</v>
      </c>
      <c r="D725" s="130" t="s">
        <v>496</v>
      </c>
      <c r="F725" s="130">
        <v>0</v>
      </c>
      <c r="I725" s="130">
        <v>344655</v>
      </c>
      <c r="K725" s="130">
        <v>0</v>
      </c>
      <c r="O725" s="205">
        <v>344655</v>
      </c>
    </row>
    <row r="726" spans="1:15" x14ac:dyDescent="0.2">
      <c r="B726" s="130" t="s">
        <v>976</v>
      </c>
      <c r="D726" s="130" t="s">
        <v>977</v>
      </c>
      <c r="F726" s="130">
        <v>2474</v>
      </c>
      <c r="I726" s="130">
        <v>8284</v>
      </c>
      <c r="K726" s="130">
        <v>0</v>
      </c>
      <c r="O726" s="205">
        <v>10758</v>
      </c>
    </row>
    <row r="727" spans="1:15" x14ac:dyDescent="0.2">
      <c r="B727" s="130" t="s">
        <v>587</v>
      </c>
      <c r="D727" s="130" t="s">
        <v>588</v>
      </c>
      <c r="F727" s="130">
        <v>106357</v>
      </c>
      <c r="I727" s="130">
        <v>84423</v>
      </c>
      <c r="K727" s="130">
        <v>0</v>
      </c>
      <c r="O727" s="205">
        <v>190780</v>
      </c>
    </row>
    <row r="728" spans="1:15" x14ac:dyDescent="0.2">
      <c r="B728" s="130" t="s">
        <v>722</v>
      </c>
      <c r="D728" s="130" t="s">
        <v>723</v>
      </c>
      <c r="F728" s="130">
        <v>0</v>
      </c>
      <c r="I728" s="130">
        <v>14378</v>
      </c>
      <c r="K728" s="130">
        <v>0</v>
      </c>
      <c r="O728" s="205">
        <v>14378</v>
      </c>
    </row>
    <row r="729" spans="1:15" x14ac:dyDescent="0.2">
      <c r="B729" s="130" t="s">
        <v>867</v>
      </c>
      <c r="D729" s="130" t="s">
        <v>868</v>
      </c>
      <c r="F729" s="130">
        <v>-10494271</v>
      </c>
      <c r="I729" s="130">
        <v>0</v>
      </c>
      <c r="K729" s="130">
        <v>0</v>
      </c>
      <c r="O729" s="205">
        <v>-10494271</v>
      </c>
    </row>
    <row r="730" spans="1:15" x14ac:dyDescent="0.2">
      <c r="B730" s="130" t="s">
        <v>994</v>
      </c>
      <c r="D730" s="130" t="s">
        <v>995</v>
      </c>
      <c r="F730" s="130">
        <v>17390</v>
      </c>
      <c r="I730" s="130">
        <v>464214</v>
      </c>
      <c r="K730" s="130">
        <v>0</v>
      </c>
      <c r="O730" s="205">
        <v>481604</v>
      </c>
    </row>
    <row r="731" spans="1:15" x14ac:dyDescent="0.2">
      <c r="B731" s="130" t="s">
        <v>1018</v>
      </c>
      <c r="D731" s="130" t="s">
        <v>1019</v>
      </c>
      <c r="F731" s="130">
        <v>0</v>
      </c>
      <c r="I731" s="130">
        <v>39128</v>
      </c>
      <c r="K731" s="130">
        <v>0</v>
      </c>
      <c r="O731" s="205">
        <v>39128</v>
      </c>
    </row>
    <row r="732" spans="1:15" x14ac:dyDescent="0.2">
      <c r="A732" s="130" t="s">
        <v>1064</v>
      </c>
      <c r="F732" s="130">
        <v>11118784</v>
      </c>
      <c r="I732" s="130">
        <v>7238195</v>
      </c>
      <c r="K732" s="130">
        <v>0</v>
      </c>
      <c r="O732" s="205">
        <v>18356979</v>
      </c>
    </row>
    <row r="733" spans="1:15" x14ac:dyDescent="0.2">
      <c r="B733" s="130" t="s">
        <v>952</v>
      </c>
      <c r="D733" s="130" t="s">
        <v>953</v>
      </c>
      <c r="F733" s="130">
        <v>132170</v>
      </c>
      <c r="I733" s="130">
        <v>938</v>
      </c>
      <c r="K733" s="130">
        <v>0</v>
      </c>
      <c r="O733" s="205">
        <v>133108</v>
      </c>
    </row>
    <row r="734" spans="1:15" x14ac:dyDescent="0.2">
      <c r="B734" s="130" t="s">
        <v>957</v>
      </c>
      <c r="D734" s="130" t="s">
        <v>958</v>
      </c>
      <c r="F734" s="130">
        <v>862</v>
      </c>
      <c r="I734" s="130">
        <v>0</v>
      </c>
      <c r="K734" s="130">
        <v>0</v>
      </c>
      <c r="O734" s="205">
        <v>862</v>
      </c>
    </row>
    <row r="735" spans="1:15" x14ac:dyDescent="0.2">
      <c r="B735" s="130" t="s">
        <v>961</v>
      </c>
      <c r="D735" s="130" t="s">
        <v>962</v>
      </c>
      <c r="F735" s="130">
        <v>17388</v>
      </c>
      <c r="I735" s="130">
        <v>0</v>
      </c>
      <c r="K735" s="130">
        <v>0</v>
      </c>
      <c r="O735" s="205">
        <v>17388</v>
      </c>
    </row>
    <row r="736" spans="1:15" x14ac:dyDescent="0.2">
      <c r="B736" s="130" t="s">
        <v>972</v>
      </c>
      <c r="D736" s="130" t="s">
        <v>973</v>
      </c>
      <c r="F736" s="130">
        <v>220248</v>
      </c>
      <c r="I736" s="130">
        <v>9660</v>
      </c>
      <c r="K736" s="130">
        <v>0</v>
      </c>
      <c r="O736" s="205">
        <v>229908</v>
      </c>
    </row>
    <row r="737" spans="1:15" x14ac:dyDescent="0.2">
      <c r="B737" s="130" t="s">
        <v>495</v>
      </c>
      <c r="D737" s="130" t="s">
        <v>496</v>
      </c>
      <c r="F737" s="130">
        <v>242321</v>
      </c>
      <c r="I737" s="130">
        <v>185199</v>
      </c>
      <c r="K737" s="130">
        <v>0</v>
      </c>
      <c r="O737" s="205">
        <v>427520</v>
      </c>
    </row>
    <row r="738" spans="1:15" x14ac:dyDescent="0.2">
      <c r="B738" s="130" t="s">
        <v>976</v>
      </c>
      <c r="D738" s="130" t="s">
        <v>977</v>
      </c>
      <c r="F738" s="130">
        <v>20155</v>
      </c>
      <c r="I738" s="130">
        <v>3704</v>
      </c>
      <c r="K738" s="130">
        <v>0</v>
      </c>
      <c r="O738" s="205">
        <v>23859</v>
      </c>
    </row>
    <row r="739" spans="1:15" x14ac:dyDescent="0.2">
      <c r="B739" s="130" t="s">
        <v>587</v>
      </c>
      <c r="D739" s="130" t="s">
        <v>588</v>
      </c>
      <c r="F739" s="130">
        <v>10019763</v>
      </c>
      <c r="I739" s="130">
        <v>7001980</v>
      </c>
      <c r="K739" s="130">
        <v>0</v>
      </c>
      <c r="O739" s="205">
        <v>17021743</v>
      </c>
    </row>
    <row r="740" spans="1:15" x14ac:dyDescent="0.2">
      <c r="B740" s="130" t="s">
        <v>994</v>
      </c>
      <c r="D740" s="130" t="s">
        <v>995</v>
      </c>
      <c r="F740" s="130">
        <v>465877</v>
      </c>
      <c r="I740" s="130">
        <v>36714</v>
      </c>
      <c r="K740" s="130">
        <v>0</v>
      </c>
      <c r="O740" s="205">
        <v>502591</v>
      </c>
    </row>
    <row r="741" spans="1:15" x14ac:dyDescent="0.2">
      <c r="A741" s="130" t="s">
        <v>1065</v>
      </c>
      <c r="F741" s="130">
        <v>107294000</v>
      </c>
      <c r="I741" s="204">
        <v>130895000</v>
      </c>
      <c r="K741" s="130">
        <v>0</v>
      </c>
      <c r="O741" s="205">
        <v>238189000</v>
      </c>
    </row>
    <row r="742" spans="1:15" x14ac:dyDescent="0.2">
      <c r="A742" s="130" t="s">
        <v>1066</v>
      </c>
      <c r="F742" s="130">
        <v>2155973</v>
      </c>
      <c r="I742" s="130">
        <v>0</v>
      </c>
      <c r="K742" s="130">
        <v>0</v>
      </c>
      <c r="O742" s="205">
        <v>2155973</v>
      </c>
    </row>
    <row r="743" spans="1:15" x14ac:dyDescent="0.2">
      <c r="B743" s="130" t="s">
        <v>546</v>
      </c>
      <c r="D743" s="130" t="s">
        <v>547</v>
      </c>
      <c r="F743" s="130">
        <v>2155973</v>
      </c>
      <c r="I743" s="130">
        <v>0</v>
      </c>
      <c r="K743" s="130">
        <v>0</v>
      </c>
      <c r="O743" s="205">
        <v>2155973</v>
      </c>
    </row>
    <row r="744" spans="1:15" x14ac:dyDescent="0.2">
      <c r="A744" s="130" t="s">
        <v>1067</v>
      </c>
      <c r="F744" s="130">
        <v>105138027</v>
      </c>
      <c r="I744" s="130">
        <v>130895000</v>
      </c>
      <c r="K744" s="130">
        <v>0</v>
      </c>
      <c r="O744" s="205">
        <v>236033027</v>
      </c>
    </row>
    <row r="745" spans="1:15" x14ac:dyDescent="0.2">
      <c r="B745" s="130" t="s">
        <v>955</v>
      </c>
      <c r="D745" s="130" t="s">
        <v>956</v>
      </c>
      <c r="F745" s="130">
        <v>0</v>
      </c>
      <c r="I745" s="130">
        <v>16598000</v>
      </c>
      <c r="K745" s="130">
        <v>0</v>
      </c>
      <c r="O745" s="205">
        <v>16598000</v>
      </c>
    </row>
    <row r="746" spans="1:15" x14ac:dyDescent="0.2">
      <c r="B746" s="130" t="s">
        <v>972</v>
      </c>
      <c r="D746" s="130" t="s">
        <v>973</v>
      </c>
      <c r="F746" s="130">
        <v>0</v>
      </c>
      <c r="I746" s="130">
        <v>31413000</v>
      </c>
      <c r="K746" s="130">
        <v>0</v>
      </c>
      <c r="O746" s="205">
        <v>31413000</v>
      </c>
    </row>
    <row r="747" spans="1:15" x14ac:dyDescent="0.2">
      <c r="B747" s="130" t="s">
        <v>495</v>
      </c>
      <c r="D747" s="130" t="s">
        <v>496</v>
      </c>
      <c r="F747" s="130">
        <v>0</v>
      </c>
      <c r="I747" s="130">
        <v>9083000</v>
      </c>
      <c r="K747" s="130">
        <v>0</v>
      </c>
      <c r="O747" s="205">
        <v>9083000</v>
      </c>
    </row>
    <row r="748" spans="1:15" x14ac:dyDescent="0.2">
      <c r="B748" s="130" t="s">
        <v>976</v>
      </c>
      <c r="D748" s="130" t="s">
        <v>977</v>
      </c>
      <c r="F748" s="130">
        <v>0</v>
      </c>
      <c r="I748" s="130">
        <v>8914000</v>
      </c>
      <c r="K748" s="130">
        <v>0</v>
      </c>
      <c r="O748" s="205">
        <v>8914000</v>
      </c>
    </row>
    <row r="749" spans="1:15" x14ac:dyDescent="0.2">
      <c r="B749" s="130" t="s">
        <v>546</v>
      </c>
      <c r="D749" s="130" t="s">
        <v>547</v>
      </c>
      <c r="F749" s="130">
        <v>105138027</v>
      </c>
      <c r="I749" s="130">
        <v>0</v>
      </c>
      <c r="K749" s="130">
        <v>0</v>
      </c>
      <c r="O749" s="205">
        <v>105138027</v>
      </c>
    </row>
    <row r="750" spans="1:15" x14ac:dyDescent="0.2">
      <c r="B750" s="130" t="s">
        <v>585</v>
      </c>
      <c r="D750" s="130" t="s">
        <v>586</v>
      </c>
      <c r="F750" s="130">
        <v>0</v>
      </c>
      <c r="I750" s="130">
        <v>38035000</v>
      </c>
      <c r="K750" s="130">
        <v>0</v>
      </c>
      <c r="O750" s="205">
        <v>38035000</v>
      </c>
    </row>
    <row r="751" spans="1:15" x14ac:dyDescent="0.2">
      <c r="B751" s="130" t="s">
        <v>587</v>
      </c>
      <c r="D751" s="130" t="s">
        <v>588</v>
      </c>
      <c r="F751" s="130">
        <v>0</v>
      </c>
      <c r="I751" s="130">
        <v>13393000</v>
      </c>
      <c r="K751" s="130">
        <v>0</v>
      </c>
      <c r="O751" s="205">
        <v>13393000</v>
      </c>
    </row>
    <row r="752" spans="1:15" x14ac:dyDescent="0.2">
      <c r="B752" s="130" t="s">
        <v>994</v>
      </c>
      <c r="D752" s="130" t="s">
        <v>995</v>
      </c>
      <c r="F752" s="130">
        <v>0</v>
      </c>
      <c r="I752" s="130">
        <v>13459000</v>
      </c>
      <c r="K752" s="130">
        <v>0</v>
      </c>
      <c r="O752" s="205">
        <v>13459000</v>
      </c>
    </row>
    <row r="753" spans="1:15" x14ac:dyDescent="0.2">
      <c r="A753" s="130" t="s">
        <v>1068</v>
      </c>
      <c r="F753" s="130">
        <v>56482947</v>
      </c>
      <c r="I753" s="130">
        <v>859000000</v>
      </c>
      <c r="K753" s="130">
        <v>1011626457</v>
      </c>
      <c r="O753" s="205">
        <v>-96143510</v>
      </c>
    </row>
    <row r="754" spans="1:15" x14ac:dyDescent="0.2">
      <c r="A754" s="130" t="s">
        <v>1069</v>
      </c>
      <c r="F754" s="130">
        <v>56482947</v>
      </c>
      <c r="I754" s="130">
        <v>859000000</v>
      </c>
      <c r="K754" s="130">
        <v>1011626457</v>
      </c>
      <c r="O754" s="205">
        <v>-96143510</v>
      </c>
    </row>
    <row r="755" spans="1:15" x14ac:dyDescent="0.2">
      <c r="A755" s="130" t="s">
        <v>1070</v>
      </c>
      <c r="F755" s="130">
        <v>56482947</v>
      </c>
      <c r="I755" s="130">
        <v>859000000</v>
      </c>
      <c r="K755" s="130">
        <v>1011626457</v>
      </c>
      <c r="O755" s="205">
        <v>-96143510</v>
      </c>
    </row>
    <row r="756" spans="1:15" x14ac:dyDescent="0.2">
      <c r="B756" s="130" t="s">
        <v>378</v>
      </c>
      <c r="D756" s="130">
        <v>52286338</v>
      </c>
      <c r="F756" s="130">
        <v>0</v>
      </c>
      <c r="I756" s="130">
        <v>2000000</v>
      </c>
      <c r="K756" s="130">
        <v>2500000</v>
      </c>
      <c r="O756" s="205">
        <v>-500000</v>
      </c>
    </row>
    <row r="757" spans="1:15" x14ac:dyDescent="0.2">
      <c r="B757" s="130" t="s">
        <v>379</v>
      </c>
      <c r="D757" s="130">
        <v>52523223</v>
      </c>
      <c r="F757" s="130">
        <v>0</v>
      </c>
      <c r="I757" s="130">
        <v>0</v>
      </c>
      <c r="K757" s="130">
        <v>250000</v>
      </c>
      <c r="O757" s="205">
        <v>-250000</v>
      </c>
    </row>
    <row r="758" spans="1:15" x14ac:dyDescent="0.2">
      <c r="B758" s="130" t="s">
        <v>385</v>
      </c>
      <c r="D758" s="130">
        <v>1010840246</v>
      </c>
      <c r="F758" s="130">
        <v>0</v>
      </c>
      <c r="I758" s="130">
        <v>3000000</v>
      </c>
      <c r="K758" s="130">
        <v>900000</v>
      </c>
      <c r="O758" s="205">
        <v>2100000</v>
      </c>
    </row>
    <row r="759" spans="1:15" x14ac:dyDescent="0.2">
      <c r="B759" s="130" t="s">
        <v>112</v>
      </c>
      <c r="D759" s="130">
        <v>79374399</v>
      </c>
      <c r="F759" s="130">
        <v>0</v>
      </c>
      <c r="I759" s="130">
        <v>222948110</v>
      </c>
      <c r="K759" s="130">
        <v>241164000</v>
      </c>
      <c r="O759" s="205">
        <v>-18215890</v>
      </c>
    </row>
    <row r="760" spans="1:15" x14ac:dyDescent="0.2">
      <c r="B760" s="130" t="s">
        <v>619</v>
      </c>
      <c r="D760" s="130" t="s">
        <v>620</v>
      </c>
      <c r="F760" s="130">
        <v>16896747</v>
      </c>
      <c r="I760" s="130">
        <v>0</v>
      </c>
      <c r="K760" s="130">
        <v>16896747</v>
      </c>
      <c r="O760" s="205">
        <v>0</v>
      </c>
    </row>
    <row r="761" spans="1:15" x14ac:dyDescent="0.2">
      <c r="B761" s="130" t="s">
        <v>717</v>
      </c>
      <c r="D761" s="130">
        <v>52286333</v>
      </c>
      <c r="F761" s="130">
        <v>1000000</v>
      </c>
      <c r="I761" s="130">
        <v>0</v>
      </c>
      <c r="K761" s="130">
        <v>0</v>
      </c>
      <c r="O761" s="205">
        <v>1000000</v>
      </c>
    </row>
    <row r="762" spans="1:15" x14ac:dyDescent="0.2">
      <c r="B762" s="130" t="s">
        <v>123</v>
      </c>
      <c r="D762" s="130" t="s">
        <v>122</v>
      </c>
      <c r="F762" s="130">
        <v>0</v>
      </c>
      <c r="I762" s="130">
        <v>0</v>
      </c>
      <c r="K762" s="130">
        <v>40000000</v>
      </c>
      <c r="O762" s="205">
        <v>-40000000</v>
      </c>
    </row>
    <row r="763" spans="1:15" x14ac:dyDescent="0.2">
      <c r="B763" s="130" t="s">
        <v>124</v>
      </c>
      <c r="D763" s="130">
        <v>16356201</v>
      </c>
      <c r="F763" s="130">
        <v>0</v>
      </c>
      <c r="I763" s="130">
        <v>0</v>
      </c>
      <c r="K763" s="130">
        <v>5223900</v>
      </c>
      <c r="O763" s="205">
        <v>-5223900</v>
      </c>
    </row>
    <row r="764" spans="1:15" x14ac:dyDescent="0.2">
      <c r="B764" s="130" t="s">
        <v>797</v>
      </c>
      <c r="D764" s="130">
        <v>1000603427</v>
      </c>
      <c r="F764" s="130">
        <v>0</v>
      </c>
      <c r="I764" s="130">
        <v>1000000</v>
      </c>
      <c r="K764" s="130">
        <v>300000</v>
      </c>
      <c r="O764" s="205">
        <v>700000</v>
      </c>
    </row>
    <row r="765" spans="1:15" x14ac:dyDescent="0.2">
      <c r="B765" s="130" t="s">
        <v>136</v>
      </c>
      <c r="D765" s="130">
        <v>79313147</v>
      </c>
      <c r="F765" s="130">
        <v>0</v>
      </c>
      <c r="I765" s="130">
        <v>483051890</v>
      </c>
      <c r="K765" s="130">
        <v>550255610</v>
      </c>
      <c r="O765" s="205">
        <v>-67203720</v>
      </c>
    </row>
    <row r="766" spans="1:15" x14ac:dyDescent="0.2">
      <c r="B766" s="130" t="s">
        <v>885</v>
      </c>
      <c r="D766" s="130">
        <v>1001116451</v>
      </c>
      <c r="F766" s="130">
        <v>0</v>
      </c>
      <c r="I766" s="130">
        <v>7200000</v>
      </c>
      <c r="K766" s="130">
        <v>4000000</v>
      </c>
      <c r="O766" s="205">
        <v>3200000</v>
      </c>
    </row>
    <row r="767" spans="1:15" x14ac:dyDescent="0.2">
      <c r="B767" s="130" t="s">
        <v>893</v>
      </c>
      <c r="D767" s="130" t="s">
        <v>894</v>
      </c>
      <c r="F767" s="130">
        <v>35850000</v>
      </c>
      <c r="I767" s="130">
        <v>136500000</v>
      </c>
      <c r="K767" s="130">
        <v>146500000</v>
      </c>
      <c r="O767" s="205">
        <v>25850000</v>
      </c>
    </row>
    <row r="768" spans="1:15" x14ac:dyDescent="0.2">
      <c r="B768" s="130" t="s">
        <v>937</v>
      </c>
      <c r="D768" s="130">
        <v>1031155767</v>
      </c>
      <c r="F768" s="130">
        <v>336200</v>
      </c>
      <c r="I768" s="130">
        <v>3300000</v>
      </c>
      <c r="K768" s="130">
        <v>3636200</v>
      </c>
      <c r="O768" s="205">
        <v>0</v>
      </c>
    </row>
    <row r="769" spans="1:15" x14ac:dyDescent="0.2">
      <c r="A769" s="130" t="s">
        <v>1071</v>
      </c>
      <c r="F769" s="130">
        <v>1020937170</v>
      </c>
      <c r="I769" s="130">
        <v>637903116</v>
      </c>
      <c r="K769" s="130">
        <v>0</v>
      </c>
      <c r="O769" s="205">
        <v>1658840286</v>
      </c>
    </row>
    <row r="770" spans="1:15" x14ac:dyDescent="0.2">
      <c r="A770" s="130" t="s">
        <v>1072</v>
      </c>
      <c r="F770" s="130">
        <v>1059268854</v>
      </c>
      <c r="I770" s="130">
        <v>366723090</v>
      </c>
      <c r="K770" s="130">
        <v>0</v>
      </c>
      <c r="O770" s="205">
        <v>1425991944</v>
      </c>
    </row>
    <row r="771" spans="1:15" x14ac:dyDescent="0.2">
      <c r="A771" s="130" t="s">
        <v>1073</v>
      </c>
      <c r="F771" s="130">
        <v>1059268854</v>
      </c>
      <c r="I771" s="130">
        <v>366723090</v>
      </c>
      <c r="K771" s="130">
        <v>0</v>
      </c>
      <c r="O771" s="205">
        <v>1425991944</v>
      </c>
    </row>
    <row r="772" spans="1:15" x14ac:dyDescent="0.2">
      <c r="A772" s="130" t="s">
        <v>1074</v>
      </c>
      <c r="F772" s="130">
        <v>10485322</v>
      </c>
      <c r="I772" s="130">
        <v>0</v>
      </c>
      <c r="K772" s="130">
        <v>0</v>
      </c>
      <c r="O772" s="205">
        <v>10485322</v>
      </c>
    </row>
    <row r="773" spans="1:15" x14ac:dyDescent="0.2">
      <c r="A773" s="130" t="s">
        <v>1075</v>
      </c>
      <c r="F773" s="130">
        <v>10485322</v>
      </c>
      <c r="I773" s="130">
        <v>0</v>
      </c>
      <c r="K773" s="130">
        <v>0</v>
      </c>
      <c r="O773" s="205">
        <v>10485322</v>
      </c>
    </row>
    <row r="774" spans="1:15" x14ac:dyDescent="0.2">
      <c r="A774" s="130" t="s">
        <v>1076</v>
      </c>
      <c r="F774" s="130">
        <v>49482883</v>
      </c>
      <c r="I774" s="130">
        <v>0</v>
      </c>
      <c r="K774" s="130">
        <v>0</v>
      </c>
      <c r="O774" s="205">
        <v>49482883</v>
      </c>
    </row>
    <row r="775" spans="1:15" x14ac:dyDescent="0.2">
      <c r="A775" s="130" t="s">
        <v>1077</v>
      </c>
      <c r="F775" s="130">
        <v>96496255</v>
      </c>
      <c r="I775" s="130">
        <v>0</v>
      </c>
      <c r="K775" s="130">
        <v>0</v>
      </c>
      <c r="O775" s="205">
        <v>96496255</v>
      </c>
    </row>
    <row r="776" spans="1:15" x14ac:dyDescent="0.2">
      <c r="A776" s="130" t="s">
        <v>1078</v>
      </c>
      <c r="F776" s="130">
        <v>93418338</v>
      </c>
      <c r="I776" s="130">
        <v>0</v>
      </c>
      <c r="K776" s="130">
        <v>0</v>
      </c>
      <c r="O776" s="205">
        <v>93418338</v>
      </c>
    </row>
    <row r="777" spans="1:15" x14ac:dyDescent="0.2">
      <c r="A777" s="130" t="s">
        <v>1079</v>
      </c>
      <c r="F777" s="130">
        <v>205000000</v>
      </c>
      <c r="I777" s="130">
        <v>0</v>
      </c>
      <c r="K777" s="130">
        <v>0</v>
      </c>
      <c r="O777" s="205">
        <v>205000000</v>
      </c>
    </row>
    <row r="778" spans="1:15" x14ac:dyDescent="0.2">
      <c r="A778" s="130" t="s">
        <v>1080</v>
      </c>
      <c r="F778" s="130">
        <v>265600000</v>
      </c>
      <c r="I778" s="130">
        <v>0</v>
      </c>
      <c r="K778" s="130">
        <v>0</v>
      </c>
      <c r="O778" s="205">
        <v>265600000</v>
      </c>
    </row>
    <row r="779" spans="1:15" x14ac:dyDescent="0.2">
      <c r="A779" s="130" t="s">
        <v>1081</v>
      </c>
      <c r="F779" s="130">
        <v>328300734</v>
      </c>
      <c r="I779" s="130">
        <v>0</v>
      </c>
      <c r="K779" s="130">
        <v>0</v>
      </c>
      <c r="O779" s="205">
        <v>328300734</v>
      </c>
    </row>
    <row r="780" spans="1:15" x14ac:dyDescent="0.2">
      <c r="A780" s="130" t="s">
        <v>1082</v>
      </c>
      <c r="F780" s="130">
        <v>0</v>
      </c>
      <c r="I780" s="130">
        <v>366723090</v>
      </c>
      <c r="K780" s="130">
        <v>0</v>
      </c>
      <c r="O780" s="205">
        <v>366723090</v>
      </c>
    </row>
    <row r="781" spans="1:15" x14ac:dyDescent="0.2">
      <c r="B781" s="130" t="s">
        <v>394</v>
      </c>
      <c r="D781" s="130" t="s">
        <v>395</v>
      </c>
      <c r="F781" s="130">
        <v>0</v>
      </c>
      <c r="I781" s="130">
        <v>355901833</v>
      </c>
      <c r="K781" s="130">
        <v>0</v>
      </c>
      <c r="O781" s="205">
        <v>355901833</v>
      </c>
    </row>
    <row r="782" spans="1:15" x14ac:dyDescent="0.2">
      <c r="B782" s="130" t="s">
        <v>623</v>
      </c>
      <c r="D782" s="130" t="s">
        <v>624</v>
      </c>
      <c r="F782" s="130">
        <v>0</v>
      </c>
      <c r="I782" s="130">
        <v>4344900</v>
      </c>
      <c r="K782" s="130">
        <v>0</v>
      </c>
      <c r="O782" s="205">
        <v>4344900</v>
      </c>
    </row>
    <row r="783" spans="1:15" x14ac:dyDescent="0.2">
      <c r="B783" s="130" t="s">
        <v>764</v>
      </c>
      <c r="D783" s="130" t="s">
        <v>765</v>
      </c>
      <c r="F783" s="130">
        <v>0</v>
      </c>
      <c r="I783" s="130">
        <v>1106057</v>
      </c>
      <c r="K783" s="130">
        <v>0</v>
      </c>
      <c r="O783" s="205">
        <v>1106057</v>
      </c>
    </row>
    <row r="784" spans="1:15" x14ac:dyDescent="0.2">
      <c r="B784" s="130" t="s">
        <v>887</v>
      </c>
      <c r="D784" s="130" t="s">
        <v>888</v>
      </c>
      <c r="F784" s="130">
        <v>0</v>
      </c>
      <c r="I784" s="130">
        <v>5370300</v>
      </c>
      <c r="K784" s="130">
        <v>0</v>
      </c>
      <c r="O784" s="205">
        <v>5370300</v>
      </c>
    </row>
    <row r="785" spans="1:15" x14ac:dyDescent="0.2">
      <c r="A785" s="130" t="s">
        <v>1083</v>
      </c>
      <c r="F785" s="130">
        <v>0</v>
      </c>
      <c r="I785" s="130">
        <v>4800000</v>
      </c>
      <c r="K785" s="130">
        <v>0</v>
      </c>
      <c r="O785" s="205">
        <v>4800000</v>
      </c>
    </row>
    <row r="786" spans="1:15" x14ac:dyDescent="0.2">
      <c r="A786" s="130" t="s">
        <v>1084</v>
      </c>
      <c r="F786" s="130">
        <v>0</v>
      </c>
      <c r="I786" s="130">
        <v>4800000</v>
      </c>
      <c r="K786" s="130">
        <v>0</v>
      </c>
      <c r="O786" s="205">
        <v>4800000</v>
      </c>
    </row>
    <row r="787" spans="1:15" x14ac:dyDescent="0.2">
      <c r="A787" s="130" t="s">
        <v>1085</v>
      </c>
      <c r="F787" s="130">
        <v>0</v>
      </c>
      <c r="I787" s="130">
        <v>4800000</v>
      </c>
      <c r="K787" s="130">
        <v>0</v>
      </c>
      <c r="O787" s="205">
        <v>4800000</v>
      </c>
    </row>
    <row r="788" spans="1:15" x14ac:dyDescent="0.2">
      <c r="B788" s="130" t="s">
        <v>467</v>
      </c>
      <c r="D788" s="130">
        <v>80902368</v>
      </c>
      <c r="F788" s="130">
        <v>0</v>
      </c>
      <c r="I788" s="130">
        <v>4800000</v>
      </c>
      <c r="K788" s="130">
        <v>0</v>
      </c>
      <c r="O788" s="205">
        <v>4800000</v>
      </c>
    </row>
    <row r="789" spans="1:15" x14ac:dyDescent="0.2">
      <c r="A789" s="130" t="s">
        <v>1086</v>
      </c>
      <c r="F789" s="130">
        <v>314667339</v>
      </c>
      <c r="I789" s="130">
        <v>122861105</v>
      </c>
      <c r="K789" s="130">
        <v>0</v>
      </c>
      <c r="O789" s="205">
        <v>437528444</v>
      </c>
    </row>
    <row r="790" spans="1:15" x14ac:dyDescent="0.2">
      <c r="A790" s="130" t="s">
        <v>1087</v>
      </c>
      <c r="F790" s="130">
        <v>62966943</v>
      </c>
      <c r="I790" s="130">
        <v>119361105</v>
      </c>
      <c r="K790" s="130">
        <v>0</v>
      </c>
      <c r="O790" s="205">
        <v>182328048</v>
      </c>
    </row>
    <row r="791" spans="1:15" x14ac:dyDescent="0.2">
      <c r="A791" s="130" t="s">
        <v>1088</v>
      </c>
      <c r="F791" s="130">
        <v>302400</v>
      </c>
      <c r="I791" s="130">
        <v>0</v>
      </c>
      <c r="K791" s="130">
        <v>0</v>
      </c>
      <c r="O791" s="205">
        <v>302400</v>
      </c>
    </row>
    <row r="792" spans="1:15" x14ac:dyDescent="0.2">
      <c r="A792" s="130" t="s">
        <v>1089</v>
      </c>
      <c r="F792" s="130">
        <v>1786000</v>
      </c>
      <c r="I792" s="130">
        <v>1190000</v>
      </c>
      <c r="K792" s="130">
        <v>0</v>
      </c>
      <c r="O792" s="205">
        <v>2976000</v>
      </c>
    </row>
    <row r="793" spans="1:15" x14ac:dyDescent="0.2">
      <c r="B793" s="130" t="s">
        <v>657</v>
      </c>
      <c r="D793" s="130" t="s">
        <v>658</v>
      </c>
      <c r="F793" s="130">
        <v>0</v>
      </c>
      <c r="I793" s="130">
        <v>1190000</v>
      </c>
      <c r="K793" s="130">
        <v>0</v>
      </c>
      <c r="O793" s="205">
        <v>1190000</v>
      </c>
    </row>
    <row r="794" spans="1:15" x14ac:dyDescent="0.2">
      <c r="A794" s="130" t="s">
        <v>1090</v>
      </c>
      <c r="F794" s="130">
        <v>1675003</v>
      </c>
      <c r="I794" s="130">
        <v>0</v>
      </c>
      <c r="K794" s="130">
        <v>0</v>
      </c>
      <c r="O794" s="205">
        <v>1675003</v>
      </c>
    </row>
    <row r="795" spans="1:15" x14ac:dyDescent="0.2">
      <c r="A795" s="130" t="s">
        <v>1091</v>
      </c>
      <c r="F795" s="130">
        <v>1560000</v>
      </c>
      <c r="I795" s="130">
        <v>0</v>
      </c>
      <c r="K795" s="130">
        <v>0</v>
      </c>
      <c r="O795" s="205">
        <v>1560000</v>
      </c>
    </row>
    <row r="796" spans="1:15" x14ac:dyDescent="0.2">
      <c r="A796" s="130" t="s">
        <v>1092</v>
      </c>
      <c r="F796" s="130">
        <v>1400000</v>
      </c>
      <c r="I796" s="130">
        <v>0</v>
      </c>
      <c r="K796" s="130">
        <v>0</v>
      </c>
      <c r="O796" s="205">
        <v>1400000</v>
      </c>
    </row>
    <row r="797" spans="1:15" x14ac:dyDescent="0.2">
      <c r="A797" s="130" t="s">
        <v>1093</v>
      </c>
      <c r="F797" s="130">
        <v>3800000</v>
      </c>
      <c r="I797" s="130">
        <v>0</v>
      </c>
      <c r="K797" s="130">
        <v>0</v>
      </c>
      <c r="O797" s="205">
        <v>3800000</v>
      </c>
    </row>
    <row r="798" spans="1:15" x14ac:dyDescent="0.2">
      <c r="A798" s="130" t="s">
        <v>1094</v>
      </c>
      <c r="F798" s="130">
        <v>3296300</v>
      </c>
      <c r="I798" s="130">
        <v>0</v>
      </c>
      <c r="K798" s="130">
        <v>0</v>
      </c>
      <c r="O798" s="205">
        <v>3296300</v>
      </c>
    </row>
    <row r="799" spans="1:15" x14ac:dyDescent="0.2">
      <c r="A799" s="130" t="s">
        <v>1095</v>
      </c>
      <c r="F799" s="130">
        <v>696150</v>
      </c>
      <c r="I799" s="130">
        <v>0</v>
      </c>
      <c r="K799" s="130">
        <v>0</v>
      </c>
      <c r="O799" s="205">
        <v>696150</v>
      </c>
    </row>
    <row r="800" spans="1:15" x14ac:dyDescent="0.2">
      <c r="A800" s="130" t="s">
        <v>1096</v>
      </c>
      <c r="F800" s="130">
        <v>2284800</v>
      </c>
      <c r="I800" s="130">
        <v>10539949</v>
      </c>
      <c r="K800" s="130">
        <v>0</v>
      </c>
      <c r="O800" s="205">
        <v>12824749</v>
      </c>
    </row>
    <row r="801" spans="1:15" x14ac:dyDescent="0.2">
      <c r="B801" s="130" t="s">
        <v>735</v>
      </c>
      <c r="D801" s="130" t="s">
        <v>736</v>
      </c>
      <c r="F801" s="130">
        <v>0</v>
      </c>
      <c r="I801" s="130">
        <v>10539949</v>
      </c>
      <c r="K801" s="130">
        <v>0</v>
      </c>
      <c r="O801" s="205">
        <v>10539949</v>
      </c>
    </row>
    <row r="802" spans="1:15" x14ac:dyDescent="0.2">
      <c r="A802" s="130" t="s">
        <v>1097</v>
      </c>
      <c r="F802" s="130">
        <v>4450000</v>
      </c>
      <c r="I802" s="130">
        <v>621543</v>
      </c>
      <c r="K802" s="130">
        <v>0</v>
      </c>
      <c r="O802" s="205">
        <v>5071543</v>
      </c>
    </row>
    <row r="803" spans="1:15" x14ac:dyDescent="0.2">
      <c r="B803" s="130" t="s">
        <v>843</v>
      </c>
      <c r="D803" s="130">
        <v>1022966706</v>
      </c>
      <c r="F803" s="130">
        <v>0</v>
      </c>
      <c r="I803" s="130">
        <v>621543</v>
      </c>
      <c r="K803" s="130">
        <v>0</v>
      </c>
      <c r="O803" s="205">
        <v>621543</v>
      </c>
    </row>
    <row r="804" spans="1:15" x14ac:dyDescent="0.2">
      <c r="A804" s="130" t="s">
        <v>1098</v>
      </c>
      <c r="F804" s="130">
        <v>1987300</v>
      </c>
      <c r="I804" s="130">
        <v>0</v>
      </c>
      <c r="K804" s="130">
        <v>0</v>
      </c>
      <c r="O804" s="205">
        <v>1987300</v>
      </c>
    </row>
    <row r="805" spans="1:15" x14ac:dyDescent="0.2">
      <c r="A805" s="130" t="s">
        <v>1099</v>
      </c>
      <c r="F805" s="130">
        <v>7186410</v>
      </c>
      <c r="I805" s="130">
        <v>0</v>
      </c>
      <c r="K805" s="130">
        <v>0</v>
      </c>
      <c r="O805" s="205">
        <v>7186410</v>
      </c>
    </row>
    <row r="806" spans="1:15" x14ac:dyDescent="0.2">
      <c r="A806" s="130" t="s">
        <v>1100</v>
      </c>
      <c r="F806" s="130">
        <v>6925800</v>
      </c>
      <c r="I806" s="130">
        <v>0</v>
      </c>
      <c r="K806" s="130">
        <v>0</v>
      </c>
      <c r="O806" s="205">
        <v>6925800</v>
      </c>
    </row>
    <row r="807" spans="1:15" x14ac:dyDescent="0.2">
      <c r="A807" s="130" t="s">
        <v>1101</v>
      </c>
      <c r="F807" s="130">
        <v>750000</v>
      </c>
      <c r="I807" s="130">
        <v>0</v>
      </c>
      <c r="K807" s="130">
        <v>0</v>
      </c>
      <c r="O807" s="205">
        <v>750000</v>
      </c>
    </row>
    <row r="808" spans="1:15" x14ac:dyDescent="0.2">
      <c r="A808" s="130" t="s">
        <v>1102</v>
      </c>
      <c r="F808" s="130">
        <v>3881130</v>
      </c>
      <c r="I808" s="130">
        <v>0</v>
      </c>
      <c r="K808" s="130">
        <v>0</v>
      </c>
      <c r="O808" s="205">
        <v>3881130</v>
      </c>
    </row>
    <row r="809" spans="1:15" x14ac:dyDescent="0.2">
      <c r="A809" s="130" t="s">
        <v>1103</v>
      </c>
      <c r="F809" s="130">
        <v>3418870</v>
      </c>
      <c r="I809" s="130">
        <v>0</v>
      </c>
      <c r="K809" s="130">
        <v>0</v>
      </c>
      <c r="O809" s="205">
        <v>3418870</v>
      </c>
    </row>
    <row r="810" spans="1:15" x14ac:dyDescent="0.2">
      <c r="A810" s="130" t="s">
        <v>1104</v>
      </c>
      <c r="F810" s="130">
        <v>1606500</v>
      </c>
      <c r="I810" s="130">
        <v>6028963</v>
      </c>
      <c r="K810" s="130">
        <v>0</v>
      </c>
      <c r="O810" s="205">
        <v>7635463</v>
      </c>
    </row>
    <row r="811" spans="1:15" x14ac:dyDescent="0.2">
      <c r="B811" s="130" t="s">
        <v>843</v>
      </c>
      <c r="D811" s="130">
        <v>1022966706</v>
      </c>
      <c r="F811" s="130">
        <v>0</v>
      </c>
      <c r="I811" s="130">
        <v>6028963</v>
      </c>
      <c r="K811" s="130">
        <v>0</v>
      </c>
      <c r="O811" s="205">
        <v>6028963</v>
      </c>
    </row>
    <row r="812" spans="1:15" x14ac:dyDescent="0.2">
      <c r="A812" s="130" t="s">
        <v>1105</v>
      </c>
      <c r="F812" s="130">
        <v>4702880</v>
      </c>
      <c r="I812" s="130">
        <v>0</v>
      </c>
      <c r="K812" s="130">
        <v>0</v>
      </c>
      <c r="O812" s="205">
        <v>4702880</v>
      </c>
    </row>
    <row r="813" spans="1:15" x14ac:dyDescent="0.2">
      <c r="A813" s="130" t="s">
        <v>1106</v>
      </c>
      <c r="F813" s="130">
        <v>3827040</v>
      </c>
      <c r="I813" s="130">
        <v>59254251</v>
      </c>
      <c r="K813" s="130">
        <v>0</v>
      </c>
      <c r="O813" s="205">
        <v>63081291</v>
      </c>
    </row>
    <row r="814" spans="1:15" x14ac:dyDescent="0.2">
      <c r="B814" s="130" t="s">
        <v>437</v>
      </c>
      <c r="D814" s="130" t="s">
        <v>438</v>
      </c>
      <c r="F814" s="130">
        <v>0</v>
      </c>
      <c r="I814" s="130">
        <v>59254251</v>
      </c>
      <c r="K814" s="130">
        <v>0</v>
      </c>
      <c r="O814" s="205">
        <v>59254251</v>
      </c>
    </row>
    <row r="815" spans="1:15" x14ac:dyDescent="0.2">
      <c r="A815" s="130" t="s">
        <v>1107</v>
      </c>
      <c r="F815" s="130">
        <v>1913520</v>
      </c>
      <c r="I815" s="130">
        <v>0</v>
      </c>
      <c r="K815" s="130">
        <v>0</v>
      </c>
      <c r="O815" s="205">
        <v>1913520</v>
      </c>
    </row>
    <row r="816" spans="1:15" x14ac:dyDescent="0.2">
      <c r="A816" s="130" t="s">
        <v>1108</v>
      </c>
      <c r="F816" s="130">
        <v>1913520</v>
      </c>
      <c r="I816" s="130">
        <v>0</v>
      </c>
      <c r="K816" s="130">
        <v>0</v>
      </c>
      <c r="O816" s="205">
        <v>1913520</v>
      </c>
    </row>
    <row r="817" spans="1:15" x14ac:dyDescent="0.2">
      <c r="A817" s="130" t="s">
        <v>1109</v>
      </c>
      <c r="F817" s="130">
        <v>1913520</v>
      </c>
      <c r="I817" s="130">
        <v>633599</v>
      </c>
      <c r="K817" s="130">
        <v>0</v>
      </c>
      <c r="O817" s="205">
        <v>2547119</v>
      </c>
    </row>
    <row r="818" spans="1:15" x14ac:dyDescent="0.2">
      <c r="B818" s="130" t="s">
        <v>720</v>
      </c>
      <c r="D818" s="130" t="s">
        <v>721</v>
      </c>
      <c r="F818" s="130">
        <v>0</v>
      </c>
      <c r="I818" s="130">
        <v>633599</v>
      </c>
      <c r="K818" s="130">
        <v>0</v>
      </c>
      <c r="O818" s="205">
        <v>633599</v>
      </c>
    </row>
    <row r="819" spans="1:15" x14ac:dyDescent="0.2">
      <c r="A819" s="130" t="s">
        <v>1110</v>
      </c>
      <c r="F819" s="130">
        <v>1689800</v>
      </c>
      <c r="I819" s="130">
        <v>1535100</v>
      </c>
      <c r="K819" s="130">
        <v>0</v>
      </c>
      <c r="O819" s="205">
        <v>3224900</v>
      </c>
    </row>
    <row r="820" spans="1:15" x14ac:dyDescent="0.2">
      <c r="B820" s="130" t="s">
        <v>735</v>
      </c>
      <c r="D820" s="130" t="s">
        <v>736</v>
      </c>
      <c r="F820" s="130">
        <v>0</v>
      </c>
      <c r="I820" s="130">
        <v>1535100</v>
      </c>
      <c r="K820" s="130">
        <v>0</v>
      </c>
      <c r="O820" s="205">
        <v>1535100</v>
      </c>
    </row>
    <row r="821" spans="1:15" x14ac:dyDescent="0.2">
      <c r="A821" s="130" t="s">
        <v>1111</v>
      </c>
      <c r="F821" s="130">
        <v>0</v>
      </c>
      <c r="I821" s="130">
        <v>35633300</v>
      </c>
      <c r="K821" s="130">
        <v>0</v>
      </c>
      <c r="O821" s="205">
        <v>35633300</v>
      </c>
    </row>
    <row r="822" spans="1:15" x14ac:dyDescent="0.2">
      <c r="B822" s="130" t="s">
        <v>735</v>
      </c>
      <c r="D822" s="130" t="s">
        <v>736</v>
      </c>
      <c r="F822" s="130">
        <v>0</v>
      </c>
      <c r="I822" s="130">
        <v>35633300</v>
      </c>
      <c r="K822" s="130">
        <v>0</v>
      </c>
      <c r="O822" s="205">
        <v>35633300</v>
      </c>
    </row>
    <row r="823" spans="1:15" x14ac:dyDescent="0.2">
      <c r="A823" s="130" t="s">
        <v>1112</v>
      </c>
      <c r="F823" s="130">
        <v>0</v>
      </c>
      <c r="I823" s="130">
        <v>283000</v>
      </c>
      <c r="K823" s="130">
        <v>0</v>
      </c>
      <c r="O823" s="205">
        <v>283000</v>
      </c>
    </row>
    <row r="824" spans="1:15" x14ac:dyDescent="0.2">
      <c r="B824" s="130" t="s">
        <v>490</v>
      </c>
      <c r="D824" s="130" t="s">
        <v>491</v>
      </c>
      <c r="F824" s="130">
        <v>0</v>
      </c>
      <c r="I824" s="130">
        <v>283000</v>
      </c>
      <c r="K824" s="130">
        <v>0</v>
      </c>
      <c r="O824" s="205">
        <v>283000</v>
      </c>
    </row>
    <row r="825" spans="1:15" x14ac:dyDescent="0.2">
      <c r="A825" s="130" t="s">
        <v>1113</v>
      </c>
      <c r="F825" s="130">
        <v>0</v>
      </c>
      <c r="I825" s="130">
        <v>3641400</v>
      </c>
      <c r="K825" s="130">
        <v>0</v>
      </c>
      <c r="O825" s="205">
        <v>3641400</v>
      </c>
    </row>
    <row r="826" spans="1:15" x14ac:dyDescent="0.2">
      <c r="B826" s="130" t="s">
        <v>437</v>
      </c>
      <c r="D826" s="130" t="s">
        <v>438</v>
      </c>
      <c r="F826" s="130">
        <v>0</v>
      </c>
      <c r="I826" s="130">
        <v>3641400</v>
      </c>
      <c r="K826" s="130">
        <v>0</v>
      </c>
      <c r="O826" s="205">
        <v>3641400</v>
      </c>
    </row>
    <row r="827" spans="1:15" x14ac:dyDescent="0.2">
      <c r="A827" s="130" t="s">
        <v>1114</v>
      </c>
      <c r="F827" s="130">
        <v>251700396</v>
      </c>
      <c r="I827" s="130">
        <v>3500000</v>
      </c>
      <c r="K827" s="130">
        <v>0</v>
      </c>
      <c r="O827" s="205">
        <v>255200396</v>
      </c>
    </row>
    <row r="828" spans="1:15" x14ac:dyDescent="0.2">
      <c r="A828" s="130" t="s">
        <v>1115</v>
      </c>
      <c r="F828" s="130">
        <v>1676578</v>
      </c>
      <c r="I828" s="130">
        <v>0</v>
      </c>
      <c r="K828" s="130">
        <v>0</v>
      </c>
      <c r="O828" s="205">
        <v>1676578</v>
      </c>
    </row>
    <row r="829" spans="1:15" x14ac:dyDescent="0.2">
      <c r="A829" s="130" t="s">
        <v>1116</v>
      </c>
      <c r="F829" s="130">
        <v>1368500</v>
      </c>
      <c r="I829" s="130">
        <v>0</v>
      </c>
      <c r="K829" s="130">
        <v>0</v>
      </c>
      <c r="O829" s="205">
        <v>1368500</v>
      </c>
    </row>
    <row r="830" spans="1:15" x14ac:dyDescent="0.2">
      <c r="A830" s="130" t="s">
        <v>1117</v>
      </c>
      <c r="F830" s="130">
        <v>1398600</v>
      </c>
      <c r="I830" s="130">
        <v>0</v>
      </c>
      <c r="K830" s="130">
        <v>0</v>
      </c>
      <c r="O830" s="205">
        <v>1398600</v>
      </c>
    </row>
    <row r="831" spans="1:15" x14ac:dyDescent="0.2">
      <c r="A831" s="130" t="s">
        <v>1118</v>
      </c>
      <c r="F831" s="130">
        <v>1295000</v>
      </c>
      <c r="I831" s="130">
        <v>0</v>
      </c>
      <c r="K831" s="130">
        <v>0</v>
      </c>
      <c r="O831" s="205">
        <v>1295000</v>
      </c>
    </row>
    <row r="832" spans="1:15" x14ac:dyDescent="0.2">
      <c r="A832" s="130" t="s">
        <v>1119</v>
      </c>
      <c r="F832" s="130">
        <v>241461718</v>
      </c>
      <c r="I832" s="130">
        <v>0</v>
      </c>
      <c r="K832" s="130">
        <v>0</v>
      </c>
      <c r="O832" s="205">
        <v>241461718</v>
      </c>
    </row>
    <row r="833" spans="1:15" x14ac:dyDescent="0.2">
      <c r="B833" s="130" t="s">
        <v>981</v>
      </c>
      <c r="D833" s="130" t="s">
        <v>982</v>
      </c>
      <c r="F833" s="130">
        <v>241011718</v>
      </c>
      <c r="I833" s="130">
        <v>0</v>
      </c>
      <c r="K833" s="130">
        <v>0</v>
      </c>
      <c r="O833" s="205">
        <v>241011718</v>
      </c>
    </row>
    <row r="834" spans="1:15" x14ac:dyDescent="0.2">
      <c r="A834" s="130" t="s">
        <v>1120</v>
      </c>
      <c r="F834" s="130">
        <v>4500000</v>
      </c>
      <c r="I834" s="130">
        <v>3500000</v>
      </c>
      <c r="K834" s="130">
        <v>0</v>
      </c>
      <c r="O834" s="205">
        <v>8000000</v>
      </c>
    </row>
    <row r="835" spans="1:15" x14ac:dyDescent="0.2">
      <c r="B835" s="130" t="s">
        <v>599</v>
      </c>
      <c r="D835" s="130" t="s">
        <v>600</v>
      </c>
      <c r="F835" s="130">
        <v>0</v>
      </c>
      <c r="I835" s="130">
        <v>3500000</v>
      </c>
      <c r="K835" s="130">
        <v>0</v>
      </c>
      <c r="O835" s="205">
        <v>3500000</v>
      </c>
    </row>
    <row r="836" spans="1:15" x14ac:dyDescent="0.2">
      <c r="A836" s="130" t="s">
        <v>1121</v>
      </c>
      <c r="F836" s="130">
        <v>96179941</v>
      </c>
      <c r="I836" s="130">
        <v>42100384</v>
      </c>
      <c r="K836" s="130">
        <v>0</v>
      </c>
      <c r="O836" s="205">
        <v>138280325</v>
      </c>
    </row>
    <row r="837" spans="1:15" x14ac:dyDescent="0.2">
      <c r="A837" s="130" t="s">
        <v>1122</v>
      </c>
      <c r="F837" s="130">
        <v>95683651</v>
      </c>
      <c r="I837" s="130">
        <v>42100384</v>
      </c>
      <c r="K837" s="130">
        <v>0</v>
      </c>
      <c r="O837" s="205">
        <v>137784035</v>
      </c>
    </row>
    <row r="838" spans="1:15" x14ac:dyDescent="0.2">
      <c r="A838" s="130" t="s">
        <v>1123</v>
      </c>
      <c r="F838" s="130">
        <v>290044</v>
      </c>
      <c r="I838" s="130">
        <v>0</v>
      </c>
      <c r="K838" s="130">
        <v>0</v>
      </c>
      <c r="O838" s="205">
        <v>290044</v>
      </c>
    </row>
    <row r="839" spans="1:15" x14ac:dyDescent="0.2">
      <c r="A839" s="130" t="s">
        <v>1124</v>
      </c>
      <c r="F839" s="130">
        <v>2221400</v>
      </c>
      <c r="I839" s="130">
        <v>0</v>
      </c>
      <c r="K839" s="130">
        <v>0</v>
      </c>
      <c r="O839" s="205">
        <v>2221400</v>
      </c>
    </row>
    <row r="840" spans="1:15" x14ac:dyDescent="0.2">
      <c r="A840" s="130" t="s">
        <v>1125</v>
      </c>
      <c r="F840" s="130">
        <v>550000</v>
      </c>
      <c r="I840" s="130">
        <v>0</v>
      </c>
      <c r="K840" s="130">
        <v>0</v>
      </c>
      <c r="O840" s="205">
        <v>550000</v>
      </c>
    </row>
    <row r="841" spans="1:15" x14ac:dyDescent="0.2">
      <c r="A841" s="130" t="s">
        <v>1126</v>
      </c>
      <c r="F841" s="130">
        <v>460000</v>
      </c>
      <c r="I841" s="130">
        <v>689000</v>
      </c>
      <c r="K841" s="130">
        <v>0</v>
      </c>
      <c r="O841" s="205">
        <v>1149000</v>
      </c>
    </row>
    <row r="842" spans="1:15" x14ac:dyDescent="0.2">
      <c r="B842" s="130" t="s">
        <v>730</v>
      </c>
      <c r="D842" s="130" t="s">
        <v>731</v>
      </c>
      <c r="F842" s="130">
        <v>0</v>
      </c>
      <c r="I842" s="130">
        <v>689000</v>
      </c>
      <c r="K842" s="130">
        <v>0</v>
      </c>
      <c r="O842" s="205">
        <v>689000</v>
      </c>
    </row>
    <row r="843" spans="1:15" x14ac:dyDescent="0.2">
      <c r="A843" s="130" t="s">
        <v>1127</v>
      </c>
      <c r="F843" s="130">
        <v>380000</v>
      </c>
      <c r="I843" s="130">
        <v>0</v>
      </c>
      <c r="K843" s="130">
        <v>0</v>
      </c>
      <c r="O843" s="205">
        <v>380000</v>
      </c>
    </row>
    <row r="844" spans="1:15" x14ac:dyDescent="0.2">
      <c r="A844" s="130" t="s">
        <v>1128</v>
      </c>
      <c r="F844" s="130">
        <v>1500000</v>
      </c>
      <c r="I844" s="130">
        <v>0</v>
      </c>
      <c r="K844" s="130">
        <v>0</v>
      </c>
      <c r="O844" s="205">
        <v>1500000</v>
      </c>
    </row>
    <row r="845" spans="1:15" x14ac:dyDescent="0.2">
      <c r="A845" s="130" t="s">
        <v>1129</v>
      </c>
      <c r="F845" s="130">
        <v>9000000</v>
      </c>
      <c r="I845" s="130">
        <v>2074776</v>
      </c>
      <c r="K845" s="130">
        <v>0</v>
      </c>
      <c r="O845" s="205">
        <v>11074776</v>
      </c>
    </row>
    <row r="846" spans="1:15" x14ac:dyDescent="0.2">
      <c r="B846" s="130" t="s">
        <v>800</v>
      </c>
      <c r="D846" s="130" t="s">
        <v>801</v>
      </c>
      <c r="F846" s="130">
        <v>0</v>
      </c>
      <c r="I846" s="130">
        <v>2074776</v>
      </c>
      <c r="K846" s="130">
        <v>0</v>
      </c>
      <c r="O846" s="205">
        <v>2074776</v>
      </c>
    </row>
    <row r="847" spans="1:15" x14ac:dyDescent="0.2">
      <c r="A847" s="130" t="s">
        <v>1130</v>
      </c>
      <c r="F847" s="130">
        <v>1830000</v>
      </c>
      <c r="I847" s="130">
        <v>0</v>
      </c>
      <c r="K847" s="130">
        <v>0</v>
      </c>
      <c r="O847" s="205">
        <v>1830000</v>
      </c>
    </row>
    <row r="848" spans="1:15" x14ac:dyDescent="0.2">
      <c r="A848" s="130" t="s">
        <v>1131</v>
      </c>
      <c r="F848" s="130">
        <v>2640000</v>
      </c>
      <c r="I848" s="130">
        <v>0</v>
      </c>
      <c r="K848" s="130">
        <v>0</v>
      </c>
      <c r="O848" s="205">
        <v>2640000</v>
      </c>
    </row>
    <row r="849" spans="1:15" x14ac:dyDescent="0.2">
      <c r="A849" s="130" t="s">
        <v>1132</v>
      </c>
      <c r="F849" s="130">
        <v>6001010</v>
      </c>
      <c r="I849" s="130">
        <v>0</v>
      </c>
      <c r="K849" s="130">
        <v>0</v>
      </c>
      <c r="O849" s="205">
        <v>6001010</v>
      </c>
    </row>
    <row r="850" spans="1:15" x14ac:dyDescent="0.2">
      <c r="A850" s="130" t="s">
        <v>1133</v>
      </c>
      <c r="F850" s="130">
        <v>1199900</v>
      </c>
      <c r="I850" s="130">
        <v>0</v>
      </c>
      <c r="K850" s="130">
        <v>0</v>
      </c>
      <c r="O850" s="205">
        <v>1199900</v>
      </c>
    </row>
    <row r="851" spans="1:15" x14ac:dyDescent="0.2">
      <c r="A851" s="130" t="s">
        <v>1134</v>
      </c>
      <c r="F851" s="130">
        <v>8206300</v>
      </c>
      <c r="I851" s="130">
        <v>0</v>
      </c>
      <c r="K851" s="130">
        <v>0</v>
      </c>
      <c r="O851" s="205">
        <v>8206300</v>
      </c>
    </row>
    <row r="852" spans="1:15" x14ac:dyDescent="0.2">
      <c r="A852" s="130" t="s">
        <v>1135</v>
      </c>
      <c r="F852" s="130">
        <v>2109000</v>
      </c>
      <c r="I852" s="130">
        <v>0</v>
      </c>
      <c r="K852" s="130">
        <v>0</v>
      </c>
      <c r="O852" s="205">
        <v>2109000</v>
      </c>
    </row>
    <row r="853" spans="1:15" x14ac:dyDescent="0.2">
      <c r="A853" s="130" t="s">
        <v>1136</v>
      </c>
      <c r="F853" s="130">
        <v>1859800</v>
      </c>
      <c r="I853" s="130">
        <v>0</v>
      </c>
      <c r="K853" s="130">
        <v>0</v>
      </c>
      <c r="O853" s="205">
        <v>1859800</v>
      </c>
    </row>
    <row r="854" spans="1:15" x14ac:dyDescent="0.2">
      <c r="A854" s="130" t="s">
        <v>1137</v>
      </c>
      <c r="F854" s="130">
        <v>2309890</v>
      </c>
      <c r="I854" s="130">
        <v>0</v>
      </c>
      <c r="K854" s="130">
        <v>0</v>
      </c>
      <c r="O854" s="205">
        <v>2309890</v>
      </c>
    </row>
    <row r="855" spans="1:15" x14ac:dyDescent="0.2">
      <c r="A855" s="130" t="s">
        <v>1138</v>
      </c>
      <c r="F855" s="130">
        <v>1579800</v>
      </c>
      <c r="I855" s="130">
        <v>0</v>
      </c>
      <c r="K855" s="130">
        <v>0</v>
      </c>
      <c r="O855" s="205">
        <v>1579800</v>
      </c>
    </row>
    <row r="856" spans="1:15" x14ac:dyDescent="0.2">
      <c r="A856" s="130" t="s">
        <v>1139</v>
      </c>
      <c r="F856" s="130">
        <v>3753115</v>
      </c>
      <c r="I856" s="130">
        <v>0</v>
      </c>
      <c r="K856" s="130">
        <v>0</v>
      </c>
      <c r="O856" s="205">
        <v>3753115</v>
      </c>
    </row>
    <row r="857" spans="1:15" x14ac:dyDescent="0.2">
      <c r="A857" s="130" t="s">
        <v>1140</v>
      </c>
      <c r="F857" s="130">
        <v>3064000</v>
      </c>
      <c r="I857" s="130">
        <v>0</v>
      </c>
      <c r="K857" s="130">
        <v>0</v>
      </c>
      <c r="O857" s="205">
        <v>3064000</v>
      </c>
    </row>
    <row r="858" spans="1:15" x14ac:dyDescent="0.2">
      <c r="A858" s="130" t="s">
        <v>1141</v>
      </c>
      <c r="F858" s="130">
        <v>3505900</v>
      </c>
      <c r="I858" s="130">
        <v>0</v>
      </c>
      <c r="K858" s="130">
        <v>0</v>
      </c>
      <c r="O858" s="205">
        <v>3505900</v>
      </c>
    </row>
    <row r="859" spans="1:15" x14ac:dyDescent="0.2">
      <c r="A859" s="130" t="s">
        <v>1142</v>
      </c>
      <c r="F859" s="130">
        <v>3192100</v>
      </c>
      <c r="I859" s="130">
        <v>0</v>
      </c>
      <c r="K859" s="130">
        <v>0</v>
      </c>
      <c r="O859" s="205">
        <v>3192100</v>
      </c>
    </row>
    <row r="860" spans="1:15" x14ac:dyDescent="0.2">
      <c r="A860" s="130" t="s">
        <v>1143</v>
      </c>
      <c r="F860" s="130">
        <v>6500000</v>
      </c>
      <c r="I860" s="130">
        <v>0</v>
      </c>
      <c r="K860" s="130">
        <v>0</v>
      </c>
      <c r="O860" s="205">
        <v>6500000</v>
      </c>
    </row>
    <row r="861" spans="1:15" x14ac:dyDescent="0.2">
      <c r="A861" s="130" t="s">
        <v>1144</v>
      </c>
      <c r="F861" s="130">
        <v>2799000</v>
      </c>
      <c r="I861" s="130">
        <v>0</v>
      </c>
      <c r="K861" s="130">
        <v>0</v>
      </c>
      <c r="O861" s="205">
        <v>2799000</v>
      </c>
    </row>
    <row r="862" spans="1:15" x14ac:dyDescent="0.2">
      <c r="A862" s="130" t="s">
        <v>1145</v>
      </c>
      <c r="F862" s="130">
        <v>3798000</v>
      </c>
      <c r="I862" s="130">
        <v>10996308</v>
      </c>
      <c r="K862" s="130">
        <v>0</v>
      </c>
      <c r="O862" s="205">
        <v>14794308</v>
      </c>
    </row>
    <row r="863" spans="1:15" x14ac:dyDescent="0.2">
      <c r="B863" s="130" t="s">
        <v>800</v>
      </c>
      <c r="D863" s="130" t="s">
        <v>801</v>
      </c>
      <c r="F863" s="130">
        <v>0</v>
      </c>
      <c r="I863" s="130">
        <v>10996308</v>
      </c>
      <c r="K863" s="130">
        <v>0</v>
      </c>
      <c r="O863" s="205">
        <v>10996308</v>
      </c>
    </row>
    <row r="864" spans="1:15" x14ac:dyDescent="0.2">
      <c r="A864" s="130" t="s">
        <v>1146</v>
      </c>
      <c r="F864" s="130">
        <v>1444310</v>
      </c>
      <c r="I864" s="130">
        <v>0</v>
      </c>
      <c r="K864" s="130">
        <v>0</v>
      </c>
      <c r="O864" s="205">
        <v>1444310</v>
      </c>
    </row>
    <row r="865" spans="1:15" x14ac:dyDescent="0.2">
      <c r="A865" s="130" t="s">
        <v>1147</v>
      </c>
      <c r="F865" s="130">
        <v>6846757</v>
      </c>
      <c r="I865" s="130">
        <v>0</v>
      </c>
      <c r="K865" s="130">
        <v>0</v>
      </c>
      <c r="O865" s="205">
        <v>6846757</v>
      </c>
    </row>
    <row r="866" spans="1:15" x14ac:dyDescent="0.2">
      <c r="A866" s="130" t="s">
        <v>1148</v>
      </c>
      <c r="F866" s="130">
        <v>4149549</v>
      </c>
      <c r="I866" s="130">
        <v>3400000</v>
      </c>
      <c r="K866" s="130">
        <v>0</v>
      </c>
      <c r="O866" s="205">
        <v>7549549</v>
      </c>
    </row>
    <row r="867" spans="1:15" x14ac:dyDescent="0.2">
      <c r="B867" s="130" t="s">
        <v>800</v>
      </c>
      <c r="D867" s="130" t="s">
        <v>801</v>
      </c>
      <c r="F867" s="130">
        <v>0</v>
      </c>
      <c r="I867" s="130">
        <v>3400000</v>
      </c>
      <c r="K867" s="130">
        <v>0</v>
      </c>
      <c r="O867" s="205">
        <v>3400000</v>
      </c>
    </row>
    <row r="868" spans="1:15" x14ac:dyDescent="0.2">
      <c r="A868" s="130" t="s">
        <v>1149</v>
      </c>
      <c r="F868" s="130">
        <v>1449000</v>
      </c>
      <c r="I868" s="130">
        <v>0</v>
      </c>
      <c r="K868" s="130">
        <v>0</v>
      </c>
      <c r="O868" s="205">
        <v>1449000</v>
      </c>
    </row>
    <row r="869" spans="1:15" x14ac:dyDescent="0.2">
      <c r="A869" s="130" t="s">
        <v>1150</v>
      </c>
      <c r="F869" s="130">
        <v>2048553</v>
      </c>
      <c r="I869" s="130">
        <v>0</v>
      </c>
      <c r="K869" s="130">
        <v>0</v>
      </c>
      <c r="O869" s="205">
        <v>2048553</v>
      </c>
    </row>
    <row r="870" spans="1:15" x14ac:dyDescent="0.2">
      <c r="A870" s="130" t="s">
        <v>1151</v>
      </c>
      <c r="F870" s="130">
        <v>2597700</v>
      </c>
      <c r="I870" s="130">
        <v>0</v>
      </c>
      <c r="K870" s="130">
        <v>0</v>
      </c>
      <c r="O870" s="205">
        <v>2597700</v>
      </c>
    </row>
    <row r="871" spans="1:15" x14ac:dyDescent="0.2">
      <c r="A871" s="130" t="s">
        <v>1152</v>
      </c>
      <c r="F871" s="130">
        <v>1399800</v>
      </c>
      <c r="I871" s="130">
        <v>0</v>
      </c>
      <c r="K871" s="130">
        <v>0</v>
      </c>
      <c r="O871" s="205">
        <v>1399800</v>
      </c>
    </row>
    <row r="872" spans="1:15" x14ac:dyDescent="0.2">
      <c r="A872" s="130" t="s">
        <v>1153</v>
      </c>
      <c r="F872" s="130">
        <v>3056649</v>
      </c>
      <c r="I872" s="130">
        <v>0</v>
      </c>
      <c r="K872" s="130">
        <v>0</v>
      </c>
      <c r="O872" s="205">
        <v>3056649</v>
      </c>
    </row>
    <row r="873" spans="1:15" x14ac:dyDescent="0.2">
      <c r="B873" s="130" t="s">
        <v>730</v>
      </c>
      <c r="D873" s="130" t="s">
        <v>731</v>
      </c>
      <c r="F873" s="130">
        <v>2284649</v>
      </c>
      <c r="I873" s="130">
        <v>0</v>
      </c>
      <c r="K873" s="130">
        <v>0</v>
      </c>
      <c r="O873" s="205">
        <v>2284649</v>
      </c>
    </row>
    <row r="874" spans="1:15" x14ac:dyDescent="0.2">
      <c r="A874" s="130" t="s">
        <v>1154</v>
      </c>
      <c r="F874" s="130">
        <v>3942074</v>
      </c>
      <c r="I874" s="130">
        <v>0</v>
      </c>
      <c r="K874" s="130">
        <v>0</v>
      </c>
      <c r="O874" s="205">
        <v>3942074</v>
      </c>
    </row>
    <row r="875" spans="1:15" x14ac:dyDescent="0.2">
      <c r="B875" s="130" t="s">
        <v>800</v>
      </c>
      <c r="D875" s="130" t="s">
        <v>801</v>
      </c>
      <c r="F875" s="130">
        <v>2074776</v>
      </c>
      <c r="I875" s="130">
        <v>0</v>
      </c>
      <c r="K875" s="130">
        <v>0</v>
      </c>
      <c r="O875" s="205">
        <v>2074776</v>
      </c>
    </row>
    <row r="876" spans="1:15" x14ac:dyDescent="0.2">
      <c r="A876" s="130" t="s">
        <v>1155</v>
      </c>
      <c r="F876" s="130">
        <v>0</v>
      </c>
      <c r="I876" s="130">
        <v>16440300</v>
      </c>
      <c r="K876" s="130">
        <v>0</v>
      </c>
      <c r="O876" s="205">
        <v>16440300</v>
      </c>
    </row>
    <row r="877" spans="1:15" x14ac:dyDescent="0.2">
      <c r="B877" s="130" t="s">
        <v>730</v>
      </c>
      <c r="D877" s="130" t="s">
        <v>731</v>
      </c>
      <c r="F877" s="130">
        <v>0</v>
      </c>
      <c r="I877" s="130">
        <v>16440300</v>
      </c>
      <c r="K877" s="130">
        <v>0</v>
      </c>
      <c r="O877" s="205">
        <v>16440300</v>
      </c>
    </row>
    <row r="878" spans="1:15" x14ac:dyDescent="0.2">
      <c r="A878" s="130" t="s">
        <v>1156</v>
      </c>
      <c r="F878" s="130">
        <v>0</v>
      </c>
      <c r="I878" s="130">
        <v>8500000</v>
      </c>
      <c r="K878" s="130">
        <v>0</v>
      </c>
      <c r="O878" s="205">
        <v>8500000</v>
      </c>
    </row>
    <row r="879" spans="1:15" x14ac:dyDescent="0.2">
      <c r="B879" s="130" t="s">
        <v>878</v>
      </c>
      <c r="D879" s="130" t="s">
        <v>879</v>
      </c>
      <c r="F879" s="130">
        <v>0</v>
      </c>
      <c r="I879" s="130">
        <v>8500000</v>
      </c>
      <c r="K879" s="130">
        <v>0</v>
      </c>
      <c r="O879" s="205">
        <v>8500000</v>
      </c>
    </row>
    <row r="880" spans="1:15" x14ac:dyDescent="0.2">
      <c r="A880" s="130" t="s">
        <v>1157</v>
      </c>
      <c r="F880" s="130">
        <v>496290</v>
      </c>
      <c r="I880" s="130">
        <v>0</v>
      </c>
      <c r="K880" s="130">
        <v>0</v>
      </c>
      <c r="O880" s="205">
        <v>496290</v>
      </c>
    </row>
    <row r="881" spans="1:15" x14ac:dyDescent="0.2">
      <c r="A881" s="130" t="s">
        <v>1158</v>
      </c>
      <c r="F881" s="130">
        <v>639331627</v>
      </c>
      <c r="I881" s="130">
        <v>87004464</v>
      </c>
      <c r="K881" s="130">
        <v>0</v>
      </c>
      <c r="O881" s="205">
        <v>726336091</v>
      </c>
    </row>
    <row r="882" spans="1:15" x14ac:dyDescent="0.2">
      <c r="A882" s="130" t="s">
        <v>1159</v>
      </c>
      <c r="F882" s="130">
        <v>639331627</v>
      </c>
      <c r="I882" s="130">
        <v>87004464</v>
      </c>
      <c r="K882" s="130">
        <v>0</v>
      </c>
      <c r="O882" s="205">
        <v>726336091</v>
      </c>
    </row>
    <row r="883" spans="1:15" x14ac:dyDescent="0.2">
      <c r="A883" s="130" t="s">
        <v>1160</v>
      </c>
      <c r="F883" s="130">
        <v>2371400</v>
      </c>
      <c r="I883" s="130">
        <v>0</v>
      </c>
      <c r="K883" s="130">
        <v>0</v>
      </c>
      <c r="O883" s="205">
        <v>2371400</v>
      </c>
    </row>
    <row r="884" spans="1:15" x14ac:dyDescent="0.2">
      <c r="A884" s="130" t="s">
        <v>1161</v>
      </c>
      <c r="F884" s="130">
        <v>15742992</v>
      </c>
      <c r="I884" s="130">
        <v>0</v>
      </c>
      <c r="K884" s="130">
        <v>0</v>
      </c>
      <c r="O884" s="205">
        <v>15742992</v>
      </c>
    </row>
    <row r="885" spans="1:15" x14ac:dyDescent="0.2">
      <c r="A885" s="130" t="s">
        <v>1162</v>
      </c>
      <c r="F885" s="130">
        <v>5200000</v>
      </c>
      <c r="I885" s="130">
        <v>0</v>
      </c>
      <c r="K885" s="130">
        <v>0</v>
      </c>
      <c r="O885" s="205">
        <v>5200000</v>
      </c>
    </row>
    <row r="886" spans="1:15" x14ac:dyDescent="0.2">
      <c r="A886" s="130" t="s">
        <v>1163</v>
      </c>
      <c r="F886" s="130">
        <v>1668285</v>
      </c>
      <c r="I886" s="130">
        <v>0</v>
      </c>
      <c r="K886" s="130">
        <v>0</v>
      </c>
      <c r="O886" s="205">
        <v>1668285</v>
      </c>
    </row>
    <row r="887" spans="1:15" x14ac:dyDescent="0.2">
      <c r="A887" s="130" t="s">
        <v>1164</v>
      </c>
      <c r="F887" s="130">
        <v>1583000</v>
      </c>
      <c r="I887" s="130">
        <v>0</v>
      </c>
      <c r="K887" s="130">
        <v>0</v>
      </c>
      <c r="O887" s="205">
        <v>1583000</v>
      </c>
    </row>
    <row r="888" spans="1:15" x14ac:dyDescent="0.2">
      <c r="A888" s="130" t="s">
        <v>1165</v>
      </c>
      <c r="F888" s="130">
        <v>21348639</v>
      </c>
      <c r="I888" s="130">
        <v>0</v>
      </c>
      <c r="K888" s="130">
        <v>0</v>
      </c>
      <c r="O888" s="205">
        <v>21348639</v>
      </c>
    </row>
    <row r="889" spans="1:15" x14ac:dyDescent="0.2">
      <c r="A889" s="130" t="s">
        <v>1166</v>
      </c>
      <c r="F889" s="130">
        <v>18505825</v>
      </c>
      <c r="I889" s="130">
        <v>0</v>
      </c>
      <c r="K889" s="130">
        <v>0</v>
      </c>
      <c r="O889" s="205">
        <v>18505825</v>
      </c>
    </row>
    <row r="890" spans="1:15" x14ac:dyDescent="0.2">
      <c r="A890" s="130" t="s">
        <v>1167</v>
      </c>
      <c r="F890" s="130">
        <v>11000000</v>
      </c>
      <c r="I890" s="130">
        <v>0</v>
      </c>
      <c r="K890" s="130">
        <v>0</v>
      </c>
      <c r="O890" s="205">
        <v>11000000</v>
      </c>
    </row>
    <row r="891" spans="1:15" x14ac:dyDescent="0.2">
      <c r="A891" s="130" t="s">
        <v>1168</v>
      </c>
      <c r="F891" s="130">
        <v>1899000</v>
      </c>
      <c r="I891" s="130">
        <v>0</v>
      </c>
      <c r="K891" s="130">
        <v>0</v>
      </c>
      <c r="O891" s="205">
        <v>1899000</v>
      </c>
    </row>
    <row r="892" spans="1:15" x14ac:dyDescent="0.2">
      <c r="A892" s="130" t="s">
        <v>1169</v>
      </c>
      <c r="F892" s="130">
        <v>4851600</v>
      </c>
      <c r="I892" s="130">
        <v>6599999</v>
      </c>
      <c r="K892" s="130">
        <v>0</v>
      </c>
      <c r="O892" s="205">
        <v>11451599</v>
      </c>
    </row>
    <row r="893" spans="1:15" x14ac:dyDescent="0.2">
      <c r="B893" s="130" t="s">
        <v>605</v>
      </c>
      <c r="D893" s="130" t="s">
        <v>606</v>
      </c>
      <c r="F893" s="130">
        <v>0</v>
      </c>
      <c r="I893" s="130">
        <v>6599999</v>
      </c>
      <c r="K893" s="130">
        <v>0</v>
      </c>
      <c r="O893" s="205">
        <v>6599999</v>
      </c>
    </row>
    <row r="894" spans="1:15" x14ac:dyDescent="0.2">
      <c r="A894" s="130" t="s">
        <v>1170</v>
      </c>
      <c r="F894" s="130">
        <v>15046768</v>
      </c>
      <c r="I894" s="130">
        <v>0</v>
      </c>
      <c r="K894" s="130">
        <v>0</v>
      </c>
      <c r="O894" s="205">
        <v>15046768</v>
      </c>
    </row>
    <row r="895" spans="1:15" x14ac:dyDescent="0.2">
      <c r="A895" s="130" t="s">
        <v>1171</v>
      </c>
      <c r="F895" s="130">
        <v>29304000</v>
      </c>
      <c r="I895" s="130">
        <v>0</v>
      </c>
      <c r="K895" s="130">
        <v>0</v>
      </c>
      <c r="O895" s="205">
        <v>29304000</v>
      </c>
    </row>
    <row r="896" spans="1:15" x14ac:dyDescent="0.2">
      <c r="A896" s="130" t="s">
        <v>1172</v>
      </c>
      <c r="F896" s="130">
        <v>27000000</v>
      </c>
      <c r="I896" s="130">
        <v>0</v>
      </c>
      <c r="K896" s="130">
        <v>0</v>
      </c>
      <c r="O896" s="205">
        <v>27000000</v>
      </c>
    </row>
    <row r="897" spans="1:15" x14ac:dyDescent="0.2">
      <c r="A897" s="130" t="s">
        <v>1173</v>
      </c>
      <c r="F897" s="130">
        <v>20274787</v>
      </c>
      <c r="I897" s="130">
        <v>0</v>
      </c>
      <c r="K897" s="130">
        <v>0</v>
      </c>
      <c r="O897" s="205">
        <v>20274787</v>
      </c>
    </row>
    <row r="898" spans="1:15" x14ac:dyDescent="0.2">
      <c r="A898" s="130" t="s">
        <v>1174</v>
      </c>
      <c r="F898" s="130">
        <v>36953158</v>
      </c>
      <c r="I898" s="130">
        <v>0</v>
      </c>
      <c r="K898" s="130">
        <v>0</v>
      </c>
      <c r="O898" s="205">
        <v>36953158</v>
      </c>
    </row>
    <row r="899" spans="1:15" x14ac:dyDescent="0.2">
      <c r="A899" s="130" t="s">
        <v>1175</v>
      </c>
      <c r="F899" s="130">
        <v>4000000</v>
      </c>
      <c r="I899" s="130">
        <v>0</v>
      </c>
      <c r="K899" s="130">
        <v>0</v>
      </c>
      <c r="O899" s="205">
        <v>4000000</v>
      </c>
    </row>
    <row r="900" spans="1:15" x14ac:dyDescent="0.2">
      <c r="A900" s="130" t="s">
        <v>1176</v>
      </c>
      <c r="F900" s="130">
        <v>13920000</v>
      </c>
      <c r="I900" s="130">
        <v>0</v>
      </c>
      <c r="K900" s="130">
        <v>0</v>
      </c>
      <c r="O900" s="205">
        <v>13920000</v>
      </c>
    </row>
    <row r="901" spans="1:15" x14ac:dyDescent="0.2">
      <c r="A901" s="130" t="s">
        <v>1177</v>
      </c>
      <c r="F901" s="130">
        <v>1004241</v>
      </c>
      <c r="I901" s="130">
        <v>0</v>
      </c>
      <c r="K901" s="130">
        <v>0</v>
      </c>
      <c r="O901" s="205">
        <v>1004241</v>
      </c>
    </row>
    <row r="902" spans="1:15" x14ac:dyDescent="0.2">
      <c r="A902" s="130" t="s">
        <v>1178</v>
      </c>
      <c r="F902" s="130">
        <v>5286700</v>
      </c>
      <c r="I902" s="130">
        <v>0</v>
      </c>
      <c r="K902" s="130">
        <v>0</v>
      </c>
      <c r="O902" s="205">
        <v>5286700</v>
      </c>
    </row>
    <row r="903" spans="1:15" x14ac:dyDescent="0.2">
      <c r="A903" s="130" t="s">
        <v>1179</v>
      </c>
      <c r="F903" s="130">
        <v>7429449</v>
      </c>
      <c r="I903" s="130">
        <v>0</v>
      </c>
      <c r="K903" s="130">
        <v>0</v>
      </c>
      <c r="O903" s="205">
        <v>7429449</v>
      </c>
    </row>
    <row r="904" spans="1:15" x14ac:dyDescent="0.2">
      <c r="A904" s="130" t="s">
        <v>1180</v>
      </c>
      <c r="F904" s="130">
        <v>7429449</v>
      </c>
      <c r="I904" s="130">
        <v>0</v>
      </c>
      <c r="K904" s="130">
        <v>0</v>
      </c>
      <c r="O904" s="205">
        <v>7429449</v>
      </c>
    </row>
    <row r="905" spans="1:15" x14ac:dyDescent="0.2">
      <c r="A905" s="130" t="s">
        <v>1181</v>
      </c>
      <c r="F905" s="130">
        <v>7429449</v>
      </c>
      <c r="I905" s="130">
        <v>0</v>
      </c>
      <c r="K905" s="130">
        <v>0</v>
      </c>
      <c r="O905" s="205">
        <v>7429449</v>
      </c>
    </row>
    <row r="906" spans="1:15" x14ac:dyDescent="0.2">
      <c r="A906" s="130" t="s">
        <v>1182</v>
      </c>
      <c r="F906" s="130">
        <v>7429449</v>
      </c>
      <c r="I906" s="130">
        <v>0</v>
      </c>
      <c r="K906" s="130">
        <v>0</v>
      </c>
      <c r="O906" s="205">
        <v>7429449</v>
      </c>
    </row>
    <row r="907" spans="1:15" x14ac:dyDescent="0.2">
      <c r="A907" s="130" t="s">
        <v>1183</v>
      </c>
      <c r="F907" s="130">
        <v>7429449</v>
      </c>
      <c r="I907" s="130">
        <v>0</v>
      </c>
      <c r="K907" s="130">
        <v>0</v>
      </c>
      <c r="O907" s="205">
        <v>7429449</v>
      </c>
    </row>
    <row r="908" spans="1:15" x14ac:dyDescent="0.2">
      <c r="A908" s="130" t="s">
        <v>1184</v>
      </c>
      <c r="F908" s="130">
        <v>7429449</v>
      </c>
      <c r="I908" s="130">
        <v>0</v>
      </c>
      <c r="K908" s="130">
        <v>0</v>
      </c>
      <c r="O908" s="205">
        <v>7429449</v>
      </c>
    </row>
    <row r="909" spans="1:15" x14ac:dyDescent="0.2">
      <c r="A909" s="130" t="s">
        <v>1185</v>
      </c>
      <c r="F909" s="130">
        <v>7429449</v>
      </c>
      <c r="I909" s="130">
        <v>0</v>
      </c>
      <c r="K909" s="130">
        <v>0</v>
      </c>
      <c r="O909" s="205">
        <v>7429449</v>
      </c>
    </row>
    <row r="910" spans="1:15" x14ac:dyDescent="0.2">
      <c r="A910" s="130" t="s">
        <v>1186</v>
      </c>
      <c r="F910" s="130">
        <v>7429449</v>
      </c>
      <c r="I910" s="130">
        <v>0</v>
      </c>
      <c r="K910" s="130">
        <v>0</v>
      </c>
      <c r="O910" s="205">
        <v>7429449</v>
      </c>
    </row>
    <row r="911" spans="1:15" x14ac:dyDescent="0.2">
      <c r="A911" s="130" t="s">
        <v>1187</v>
      </c>
      <c r="F911" s="130">
        <v>5000000</v>
      </c>
      <c r="I911" s="130">
        <v>0</v>
      </c>
      <c r="K911" s="130">
        <v>0</v>
      </c>
      <c r="O911" s="205">
        <v>5000000</v>
      </c>
    </row>
    <row r="912" spans="1:15" x14ac:dyDescent="0.2">
      <c r="A912" s="130" t="s">
        <v>1188</v>
      </c>
      <c r="F912" s="130">
        <v>13584000</v>
      </c>
      <c r="I912" s="130">
        <v>0</v>
      </c>
      <c r="K912" s="130">
        <v>0</v>
      </c>
      <c r="O912" s="205">
        <v>13584000</v>
      </c>
    </row>
    <row r="913" spans="1:15" x14ac:dyDescent="0.2">
      <c r="A913" s="130" t="s">
        <v>1189</v>
      </c>
      <c r="F913" s="130">
        <v>37665000</v>
      </c>
      <c r="I913" s="130">
        <v>0</v>
      </c>
      <c r="K913" s="130">
        <v>0</v>
      </c>
      <c r="O913" s="205">
        <v>37665000</v>
      </c>
    </row>
    <row r="914" spans="1:15" x14ac:dyDescent="0.2">
      <c r="A914" s="130" t="s">
        <v>1190</v>
      </c>
      <c r="F914" s="130">
        <v>3500000</v>
      </c>
      <c r="I914" s="130">
        <v>20580000</v>
      </c>
      <c r="K914" s="130">
        <v>0</v>
      </c>
      <c r="O914" s="205">
        <v>24080000</v>
      </c>
    </row>
    <row r="915" spans="1:15" x14ac:dyDescent="0.2">
      <c r="A915" s="130" t="s">
        <v>1191</v>
      </c>
      <c r="F915" s="130">
        <v>4500000</v>
      </c>
      <c r="I915" s="130">
        <v>0</v>
      </c>
      <c r="K915" s="130">
        <v>0</v>
      </c>
      <c r="O915" s="205">
        <v>4500000</v>
      </c>
    </row>
    <row r="916" spans="1:15" x14ac:dyDescent="0.2">
      <c r="A916" s="130" t="s">
        <v>1192</v>
      </c>
      <c r="F916" s="130">
        <v>660000</v>
      </c>
      <c r="I916" s="130">
        <v>3428000</v>
      </c>
      <c r="K916" s="130">
        <v>0</v>
      </c>
      <c r="O916" s="205">
        <v>4088000</v>
      </c>
    </row>
    <row r="917" spans="1:15" x14ac:dyDescent="0.2">
      <c r="A917" s="130" t="s">
        <v>1193</v>
      </c>
      <c r="F917" s="130">
        <v>426000</v>
      </c>
      <c r="I917" s="130">
        <v>0</v>
      </c>
      <c r="K917" s="130">
        <v>0</v>
      </c>
      <c r="O917" s="205">
        <v>426000</v>
      </c>
    </row>
    <row r="918" spans="1:15" x14ac:dyDescent="0.2">
      <c r="A918" s="130" t="s">
        <v>1194</v>
      </c>
      <c r="F918" s="130">
        <v>279000</v>
      </c>
      <c r="I918" s="130">
        <v>116742</v>
      </c>
      <c r="K918" s="130">
        <v>0</v>
      </c>
      <c r="O918" s="205">
        <v>395742</v>
      </c>
    </row>
    <row r="919" spans="1:15" x14ac:dyDescent="0.2">
      <c r="A919" s="130" t="s">
        <v>1195</v>
      </c>
      <c r="F919" s="130">
        <v>55000000</v>
      </c>
      <c r="I919" s="130">
        <v>0</v>
      </c>
      <c r="K919" s="130">
        <v>0</v>
      </c>
      <c r="O919" s="205">
        <v>55000000</v>
      </c>
    </row>
    <row r="920" spans="1:15" x14ac:dyDescent="0.2">
      <c r="A920" s="130" t="s">
        <v>1196</v>
      </c>
      <c r="F920" s="130">
        <v>18646280</v>
      </c>
      <c r="I920" s="130">
        <v>0</v>
      </c>
      <c r="K920" s="130">
        <v>0</v>
      </c>
      <c r="O920" s="205">
        <v>18646280</v>
      </c>
    </row>
    <row r="921" spans="1:15" x14ac:dyDescent="0.2">
      <c r="A921" s="130" t="s">
        <v>1197</v>
      </c>
      <c r="F921" s="130">
        <v>6455812</v>
      </c>
      <c r="I921" s="130">
        <v>0</v>
      </c>
      <c r="K921" s="130">
        <v>0</v>
      </c>
      <c r="O921" s="205">
        <v>6455812</v>
      </c>
    </row>
    <row r="922" spans="1:15" x14ac:dyDescent="0.2">
      <c r="A922" s="130" t="s">
        <v>1198</v>
      </c>
      <c r="F922" s="130">
        <v>7000000</v>
      </c>
      <c r="I922" s="130">
        <v>20079750</v>
      </c>
      <c r="K922" s="130">
        <v>0</v>
      </c>
      <c r="O922" s="205">
        <v>27079750</v>
      </c>
    </row>
    <row r="923" spans="1:15" x14ac:dyDescent="0.2">
      <c r="A923" s="130" t="s">
        <v>1199</v>
      </c>
      <c r="F923" s="130">
        <v>16700000</v>
      </c>
      <c r="I923" s="130">
        <v>0</v>
      </c>
      <c r="K923" s="130">
        <v>0</v>
      </c>
      <c r="O923" s="205">
        <v>16700000</v>
      </c>
    </row>
    <row r="924" spans="1:15" x14ac:dyDescent="0.2">
      <c r="A924" s="130" t="s">
        <v>1200</v>
      </c>
      <c r="F924" s="130">
        <v>16500000</v>
      </c>
      <c r="I924" s="130">
        <v>0</v>
      </c>
      <c r="K924" s="130">
        <v>0</v>
      </c>
      <c r="O924" s="205">
        <v>16500000</v>
      </c>
    </row>
    <row r="925" spans="1:15" x14ac:dyDescent="0.2">
      <c r="A925" s="130" t="s">
        <v>1201</v>
      </c>
      <c r="F925" s="130">
        <v>15000000</v>
      </c>
      <c r="I925" s="130">
        <v>0</v>
      </c>
      <c r="K925" s="130">
        <v>0</v>
      </c>
      <c r="O925" s="205">
        <v>15000000</v>
      </c>
    </row>
    <row r="926" spans="1:15" x14ac:dyDescent="0.2">
      <c r="A926" s="130" t="s">
        <v>1202</v>
      </c>
      <c r="F926" s="130">
        <v>18000000</v>
      </c>
      <c r="I926" s="130">
        <v>0</v>
      </c>
      <c r="K926" s="130">
        <v>0</v>
      </c>
      <c r="O926" s="205">
        <v>18000000</v>
      </c>
    </row>
    <row r="927" spans="1:15" x14ac:dyDescent="0.2">
      <c r="A927" s="130" t="s">
        <v>1203</v>
      </c>
      <c r="F927" s="130">
        <v>22500000</v>
      </c>
      <c r="I927" s="130">
        <v>0</v>
      </c>
      <c r="K927" s="130">
        <v>0</v>
      </c>
      <c r="O927" s="205">
        <v>22500000</v>
      </c>
    </row>
    <row r="928" spans="1:15" x14ac:dyDescent="0.2">
      <c r="A928" s="130" t="s">
        <v>1204</v>
      </c>
      <c r="F928" s="130">
        <v>31077134</v>
      </c>
      <c r="I928" s="130">
        <v>0</v>
      </c>
      <c r="K928" s="130">
        <v>0</v>
      </c>
      <c r="O928" s="205">
        <v>31077134</v>
      </c>
    </row>
    <row r="929" spans="1:15" x14ac:dyDescent="0.2">
      <c r="A929" s="130" t="s">
        <v>1205</v>
      </c>
      <c r="F929" s="130">
        <v>70442414</v>
      </c>
      <c r="I929" s="130">
        <v>0</v>
      </c>
      <c r="K929" s="130">
        <v>0</v>
      </c>
      <c r="O929" s="205">
        <v>70442414</v>
      </c>
    </row>
    <row r="930" spans="1:15" x14ac:dyDescent="0.2">
      <c r="A930" s="130" t="s">
        <v>1206</v>
      </c>
      <c r="F930" s="130">
        <v>0</v>
      </c>
      <c r="I930" s="130">
        <v>892500</v>
      </c>
      <c r="K930" s="130">
        <v>0</v>
      </c>
      <c r="O930" s="205">
        <v>892500</v>
      </c>
    </row>
    <row r="931" spans="1:15" x14ac:dyDescent="0.2">
      <c r="B931" s="130" t="s">
        <v>569</v>
      </c>
      <c r="D931" s="130" t="s">
        <v>570</v>
      </c>
      <c r="F931" s="130">
        <v>0</v>
      </c>
      <c r="I931" s="130">
        <v>892500</v>
      </c>
      <c r="K931" s="130">
        <v>0</v>
      </c>
      <c r="O931" s="205">
        <v>892500</v>
      </c>
    </row>
    <row r="932" spans="1:15" x14ac:dyDescent="0.2">
      <c r="A932" s="130" t="s">
        <v>1207</v>
      </c>
      <c r="F932" s="130">
        <v>0</v>
      </c>
      <c r="I932" s="130">
        <v>3522400</v>
      </c>
      <c r="K932" s="130">
        <v>0</v>
      </c>
      <c r="O932" s="205">
        <v>3522400</v>
      </c>
    </row>
    <row r="933" spans="1:15" x14ac:dyDescent="0.2">
      <c r="B933" s="130" t="s">
        <v>569</v>
      </c>
      <c r="D933" s="130" t="s">
        <v>570</v>
      </c>
      <c r="F933" s="130">
        <v>0</v>
      </c>
      <c r="I933" s="130">
        <v>3522400</v>
      </c>
      <c r="K933" s="130">
        <v>0</v>
      </c>
      <c r="O933" s="205">
        <v>3522400</v>
      </c>
    </row>
    <row r="934" spans="1:15" x14ac:dyDescent="0.2">
      <c r="A934" s="130" t="s">
        <v>1208</v>
      </c>
      <c r="F934" s="130">
        <v>0</v>
      </c>
      <c r="I934" s="130">
        <v>170000</v>
      </c>
      <c r="K934" s="130">
        <v>0</v>
      </c>
      <c r="O934" s="205">
        <v>170000</v>
      </c>
    </row>
    <row r="935" spans="1:15" x14ac:dyDescent="0.2">
      <c r="B935" s="130" t="s">
        <v>569</v>
      </c>
      <c r="D935" s="130" t="s">
        <v>570</v>
      </c>
      <c r="F935" s="130">
        <v>0</v>
      </c>
      <c r="I935" s="130">
        <v>170000</v>
      </c>
      <c r="K935" s="130">
        <v>0</v>
      </c>
      <c r="O935" s="205">
        <v>170000</v>
      </c>
    </row>
    <row r="936" spans="1:15" x14ac:dyDescent="0.2">
      <c r="A936" s="130" t="s">
        <v>1209</v>
      </c>
      <c r="F936" s="130">
        <v>0</v>
      </c>
      <c r="I936" s="130">
        <v>22511926</v>
      </c>
      <c r="K936" s="130">
        <v>0</v>
      </c>
      <c r="O936" s="205">
        <v>22511926</v>
      </c>
    </row>
    <row r="937" spans="1:15" x14ac:dyDescent="0.2">
      <c r="B937" s="130" t="s">
        <v>944</v>
      </c>
      <c r="D937" s="130" t="s">
        <v>945</v>
      </c>
      <c r="F937" s="130">
        <v>0</v>
      </c>
      <c r="I937" s="130">
        <v>22511926</v>
      </c>
      <c r="K937" s="130">
        <v>0</v>
      </c>
      <c r="O937" s="205">
        <v>22511926</v>
      </c>
    </row>
    <row r="938" spans="1:15" x14ac:dyDescent="0.2">
      <c r="A938" s="130" t="s">
        <v>1210</v>
      </c>
      <c r="F938" s="130">
        <v>0</v>
      </c>
      <c r="I938" s="130">
        <v>1139843</v>
      </c>
      <c r="K938" s="130">
        <v>0</v>
      </c>
      <c r="O938" s="205">
        <v>1139843</v>
      </c>
    </row>
    <row r="939" spans="1:15" x14ac:dyDescent="0.2">
      <c r="B939" s="130" t="s">
        <v>720</v>
      </c>
      <c r="D939" s="130" t="s">
        <v>721</v>
      </c>
      <c r="F939" s="130">
        <v>0</v>
      </c>
      <c r="I939" s="130">
        <v>1139843</v>
      </c>
      <c r="K939" s="130">
        <v>0</v>
      </c>
      <c r="O939" s="205">
        <v>1139843</v>
      </c>
    </row>
    <row r="940" spans="1:15" x14ac:dyDescent="0.2">
      <c r="A940" s="130" t="s">
        <v>1211</v>
      </c>
      <c r="F940" s="130">
        <v>0</v>
      </c>
      <c r="I940" s="130">
        <v>7803799</v>
      </c>
      <c r="K940" s="130">
        <v>0</v>
      </c>
      <c r="O940" s="205">
        <v>7803799</v>
      </c>
    </row>
    <row r="941" spans="1:15" x14ac:dyDescent="0.2">
      <c r="B941" s="130" t="s">
        <v>397</v>
      </c>
      <c r="D941" s="130" t="s">
        <v>398</v>
      </c>
      <c r="F941" s="130">
        <v>0</v>
      </c>
      <c r="I941" s="130">
        <v>7803799</v>
      </c>
      <c r="K941" s="130">
        <v>0</v>
      </c>
      <c r="O941" s="205">
        <v>7803799</v>
      </c>
    </row>
    <row r="942" spans="1:15" x14ac:dyDescent="0.2">
      <c r="A942" s="130" t="s">
        <v>1212</v>
      </c>
      <c r="F942" s="130">
        <v>0</v>
      </c>
      <c r="I942" s="130">
        <v>159505</v>
      </c>
      <c r="K942" s="130">
        <v>0</v>
      </c>
      <c r="O942" s="205">
        <v>159505</v>
      </c>
    </row>
    <row r="943" spans="1:15" x14ac:dyDescent="0.2">
      <c r="B943" s="130" t="s">
        <v>944</v>
      </c>
      <c r="D943" s="130" t="s">
        <v>945</v>
      </c>
      <c r="F943" s="130">
        <v>0</v>
      </c>
      <c r="I943" s="130">
        <v>159505</v>
      </c>
      <c r="K943" s="130">
        <v>0</v>
      </c>
      <c r="O943" s="205">
        <v>159505</v>
      </c>
    </row>
    <row r="944" spans="1:15" x14ac:dyDescent="0.2">
      <c r="A944" s="130" t="s">
        <v>1213</v>
      </c>
      <c r="F944" s="130">
        <v>-1088510591</v>
      </c>
      <c r="I944" s="130">
        <v>14414073</v>
      </c>
      <c r="K944" s="130">
        <v>0</v>
      </c>
      <c r="O944" s="205">
        <v>-1074096518</v>
      </c>
    </row>
    <row r="945" spans="1:15" x14ac:dyDescent="0.2">
      <c r="A945" s="130" t="s">
        <v>1214</v>
      </c>
      <c r="F945" s="130">
        <v>-423991305</v>
      </c>
      <c r="I945" s="130">
        <v>0</v>
      </c>
      <c r="K945" s="130">
        <v>0</v>
      </c>
      <c r="O945" s="205">
        <v>-423991305</v>
      </c>
    </row>
    <row r="946" spans="1:15" x14ac:dyDescent="0.2">
      <c r="A946" s="130" t="s">
        <v>1215</v>
      </c>
      <c r="F946" s="130">
        <v>-423991305</v>
      </c>
      <c r="I946" s="130">
        <v>0</v>
      </c>
      <c r="K946" s="130">
        <v>0</v>
      </c>
      <c r="O946" s="205">
        <v>-423991305</v>
      </c>
    </row>
    <row r="947" spans="1:15" x14ac:dyDescent="0.2">
      <c r="B947" s="130" t="s">
        <v>981</v>
      </c>
      <c r="D947" s="130" t="s">
        <v>982</v>
      </c>
      <c r="F947" s="130">
        <v>-52963442</v>
      </c>
      <c r="I947" s="130">
        <v>0</v>
      </c>
      <c r="K947" s="130">
        <v>0</v>
      </c>
      <c r="O947" s="205">
        <v>-52963442</v>
      </c>
    </row>
    <row r="948" spans="1:15" x14ac:dyDescent="0.2">
      <c r="A948" s="130" t="s">
        <v>1216</v>
      </c>
      <c r="F948" s="130">
        <v>-42350000</v>
      </c>
      <c r="I948" s="130">
        <v>0</v>
      </c>
      <c r="K948" s="130">
        <v>0</v>
      </c>
      <c r="O948" s="205">
        <v>-42350000</v>
      </c>
    </row>
    <row r="949" spans="1:15" x14ac:dyDescent="0.2">
      <c r="A949" s="130" t="s">
        <v>1217</v>
      </c>
      <c r="F949" s="130">
        <v>-42350000</v>
      </c>
      <c r="I949" s="130">
        <v>0</v>
      </c>
      <c r="K949" s="130">
        <v>0</v>
      </c>
      <c r="O949" s="205">
        <v>-42350000</v>
      </c>
    </row>
    <row r="950" spans="1:15" x14ac:dyDescent="0.2">
      <c r="B950" s="130" t="s">
        <v>981</v>
      </c>
      <c r="D950" s="130" t="s">
        <v>982</v>
      </c>
      <c r="F950" s="130">
        <v>-14731124</v>
      </c>
      <c r="I950" s="130">
        <v>0</v>
      </c>
      <c r="K950" s="130">
        <v>0</v>
      </c>
      <c r="O950" s="205">
        <v>-14731124</v>
      </c>
    </row>
    <row r="951" spans="1:15" x14ac:dyDescent="0.2">
      <c r="A951" s="130" t="s">
        <v>1218</v>
      </c>
      <c r="F951" s="130">
        <v>-62013748</v>
      </c>
      <c r="I951" s="130">
        <v>0</v>
      </c>
      <c r="K951" s="130">
        <v>0</v>
      </c>
      <c r="O951" s="205">
        <v>-62013748</v>
      </c>
    </row>
    <row r="952" spans="1:15" x14ac:dyDescent="0.2">
      <c r="A952" s="130" t="s">
        <v>1219</v>
      </c>
      <c r="F952" s="130">
        <v>-62013748</v>
      </c>
      <c r="I952" s="130">
        <v>0</v>
      </c>
      <c r="K952" s="130">
        <v>0</v>
      </c>
      <c r="O952" s="205">
        <v>-62013748</v>
      </c>
    </row>
    <row r="953" spans="1:15" x14ac:dyDescent="0.2">
      <c r="B953" s="130" t="s">
        <v>981</v>
      </c>
      <c r="D953" s="130" t="s">
        <v>982</v>
      </c>
      <c r="F953" s="130">
        <v>-9617994</v>
      </c>
      <c r="I953" s="130">
        <v>0</v>
      </c>
      <c r="K953" s="130">
        <v>0</v>
      </c>
      <c r="O953" s="205">
        <v>-9617994</v>
      </c>
    </row>
    <row r="954" spans="1:15" x14ac:dyDescent="0.2">
      <c r="A954" s="130" t="s">
        <v>1220</v>
      </c>
      <c r="F954" s="130">
        <v>-560155538</v>
      </c>
      <c r="I954" s="130">
        <v>14414073</v>
      </c>
      <c r="K954" s="130">
        <v>0</v>
      </c>
      <c r="O954" s="205">
        <v>-545741465</v>
      </c>
    </row>
    <row r="955" spans="1:15" x14ac:dyDescent="0.2">
      <c r="A955" s="130" t="s">
        <v>1221</v>
      </c>
      <c r="F955" s="130">
        <v>-560155538</v>
      </c>
      <c r="I955" s="130">
        <v>14414073</v>
      </c>
      <c r="K955" s="130">
        <v>0</v>
      </c>
      <c r="O955" s="205">
        <v>-545741465</v>
      </c>
    </row>
    <row r="956" spans="1:15" x14ac:dyDescent="0.2">
      <c r="B956" s="130" t="s">
        <v>981</v>
      </c>
      <c r="D956" s="130" t="s">
        <v>982</v>
      </c>
      <c r="F956" s="130">
        <v>-77408480</v>
      </c>
      <c r="I956" s="130">
        <v>0</v>
      </c>
      <c r="K956" s="130">
        <v>0</v>
      </c>
      <c r="O956" s="205">
        <v>-77408480</v>
      </c>
    </row>
    <row r="957" spans="1:15" x14ac:dyDescent="0.2">
      <c r="B957" s="130" t="s">
        <v>944</v>
      </c>
      <c r="D957" s="130" t="s">
        <v>945</v>
      </c>
      <c r="F957" s="130">
        <v>0</v>
      </c>
      <c r="I957" s="130">
        <v>14414073</v>
      </c>
      <c r="K957" s="130">
        <v>0</v>
      </c>
      <c r="O957" s="205">
        <v>14414073</v>
      </c>
    </row>
    <row r="958" spans="1:15" x14ac:dyDescent="0.2">
      <c r="A958" s="130" t="s">
        <v>1222</v>
      </c>
      <c r="F958" s="130">
        <v>1506591148.99</v>
      </c>
      <c r="I958" s="130">
        <v>4262931755.5799999</v>
      </c>
      <c r="K958" s="130">
        <v>4505149543.1199999</v>
      </c>
      <c r="O958" s="205">
        <v>1748808936.53</v>
      </c>
    </row>
    <row r="959" spans="1:15" x14ac:dyDescent="0.2">
      <c r="A959" s="130" t="s">
        <v>1223</v>
      </c>
      <c r="F959" s="130">
        <v>438489669</v>
      </c>
      <c r="I959" s="130">
        <v>1688496001</v>
      </c>
      <c r="K959" s="130">
        <v>2439189169</v>
      </c>
      <c r="O959" s="205">
        <v>1189182837</v>
      </c>
    </row>
    <row r="960" spans="1:15" x14ac:dyDescent="0.2">
      <c r="A960" s="130" t="s">
        <v>1224</v>
      </c>
      <c r="F960" s="130">
        <v>438489669</v>
      </c>
      <c r="I960" s="130">
        <v>1688496001</v>
      </c>
      <c r="K960" s="130">
        <v>2439189169</v>
      </c>
      <c r="O960" s="205">
        <v>1189182837</v>
      </c>
    </row>
    <row r="961" spans="1:15" x14ac:dyDescent="0.2">
      <c r="A961" s="130" t="s">
        <v>1225</v>
      </c>
      <c r="F961" s="130">
        <v>438489669</v>
      </c>
      <c r="I961" s="130">
        <v>1688496001</v>
      </c>
      <c r="K961" s="130">
        <v>2439189169</v>
      </c>
      <c r="O961" s="205">
        <v>1189182837</v>
      </c>
    </row>
    <row r="962" spans="1:15" x14ac:dyDescent="0.2">
      <c r="B962" s="130" t="s">
        <v>91</v>
      </c>
      <c r="D962" s="130" t="s">
        <v>90</v>
      </c>
      <c r="F962" s="130">
        <v>0</v>
      </c>
      <c r="I962" s="130">
        <v>0</v>
      </c>
      <c r="K962" s="130">
        <v>7140963</v>
      </c>
      <c r="O962" s="205">
        <v>7140963</v>
      </c>
    </row>
    <row r="963" spans="1:15" x14ac:dyDescent="0.2">
      <c r="B963" s="130" t="s">
        <v>95</v>
      </c>
      <c r="D963" s="130" t="s">
        <v>94</v>
      </c>
      <c r="F963" s="130">
        <v>0</v>
      </c>
      <c r="I963" s="130">
        <v>0</v>
      </c>
      <c r="K963" s="130">
        <v>43373804</v>
      </c>
      <c r="O963" s="205">
        <v>43373804</v>
      </c>
    </row>
    <row r="964" spans="1:15" x14ac:dyDescent="0.2">
      <c r="B964" s="130" t="s">
        <v>437</v>
      </c>
      <c r="D964" s="130" t="s">
        <v>438</v>
      </c>
      <c r="F964" s="130">
        <v>0</v>
      </c>
      <c r="I964" s="130">
        <v>35494774</v>
      </c>
      <c r="K964" s="130">
        <v>35494774</v>
      </c>
      <c r="O964" s="205">
        <v>0</v>
      </c>
    </row>
    <row r="965" spans="1:15" x14ac:dyDescent="0.2">
      <c r="B965" s="130" t="s">
        <v>442</v>
      </c>
      <c r="D965" s="130" t="s">
        <v>443</v>
      </c>
      <c r="F965" s="130">
        <v>0</v>
      </c>
      <c r="I965" s="130">
        <v>3000000</v>
      </c>
      <c r="K965" s="130">
        <v>3000000</v>
      </c>
      <c r="O965" s="205">
        <v>0</v>
      </c>
    </row>
    <row r="966" spans="1:15" x14ac:dyDescent="0.2">
      <c r="B966" s="130" t="s">
        <v>97</v>
      </c>
      <c r="D966" s="130" t="s">
        <v>96</v>
      </c>
      <c r="F966" s="130">
        <v>0</v>
      </c>
      <c r="I966" s="130">
        <v>0</v>
      </c>
      <c r="K966" s="130">
        <v>5179353</v>
      </c>
      <c r="O966" s="205">
        <v>5179353</v>
      </c>
    </row>
    <row r="967" spans="1:15" x14ac:dyDescent="0.2">
      <c r="B967" s="130" t="s">
        <v>100</v>
      </c>
      <c r="D967" s="130">
        <v>1126965286</v>
      </c>
      <c r="F967" s="130">
        <v>0</v>
      </c>
      <c r="I967" s="130">
        <v>0</v>
      </c>
      <c r="K967" s="130">
        <v>15916674</v>
      </c>
      <c r="O967" s="205">
        <v>15916674</v>
      </c>
    </row>
    <row r="968" spans="1:15" x14ac:dyDescent="0.2">
      <c r="B968" s="130" t="s">
        <v>101</v>
      </c>
      <c r="D968" s="130">
        <v>1143839179</v>
      </c>
      <c r="F968" s="130">
        <v>0</v>
      </c>
      <c r="I968" s="130">
        <v>0</v>
      </c>
      <c r="K968" s="130">
        <v>1237925</v>
      </c>
      <c r="O968" s="205">
        <v>1237925</v>
      </c>
    </row>
    <row r="969" spans="1:15" x14ac:dyDescent="0.2">
      <c r="B969" s="130" t="s">
        <v>102</v>
      </c>
      <c r="D969" s="130">
        <v>1010248216</v>
      </c>
      <c r="F969" s="130">
        <v>0</v>
      </c>
      <c r="I969" s="130">
        <v>0</v>
      </c>
      <c r="K969" s="130">
        <v>11214013</v>
      </c>
      <c r="O969" s="205">
        <v>11214013</v>
      </c>
    </row>
    <row r="970" spans="1:15" x14ac:dyDescent="0.2">
      <c r="B970" s="130" t="s">
        <v>103</v>
      </c>
      <c r="D970" s="130">
        <v>51720934</v>
      </c>
      <c r="F970" s="130">
        <v>0</v>
      </c>
      <c r="I970" s="130">
        <v>0</v>
      </c>
      <c r="K970" s="130">
        <v>4634022</v>
      </c>
      <c r="O970" s="205">
        <v>4634022</v>
      </c>
    </row>
    <row r="971" spans="1:15" x14ac:dyDescent="0.2">
      <c r="B971" s="130" t="s">
        <v>493</v>
      </c>
      <c r="D971" s="130" t="s">
        <v>494</v>
      </c>
      <c r="F971" s="130">
        <v>0</v>
      </c>
      <c r="I971" s="130">
        <v>0</v>
      </c>
      <c r="K971" s="130">
        <v>19912794</v>
      </c>
      <c r="O971" s="205">
        <v>19912794</v>
      </c>
    </row>
    <row r="972" spans="1:15" x14ac:dyDescent="0.2">
      <c r="B972" s="130" t="s">
        <v>505</v>
      </c>
      <c r="D972" s="130" t="s">
        <v>506</v>
      </c>
      <c r="F972" s="130">
        <v>0</v>
      </c>
      <c r="I972" s="130">
        <v>0</v>
      </c>
      <c r="K972" s="130">
        <v>1402404</v>
      </c>
      <c r="O972" s="205">
        <v>1402404</v>
      </c>
    </row>
    <row r="973" spans="1:15" x14ac:dyDescent="0.2">
      <c r="B973" s="130" t="s">
        <v>525</v>
      </c>
      <c r="D973" s="130" t="s">
        <v>526</v>
      </c>
      <c r="F973" s="130">
        <v>0</v>
      </c>
      <c r="I973" s="130">
        <v>1337689</v>
      </c>
      <c r="K973" s="130">
        <v>1337689</v>
      </c>
      <c r="O973" s="205">
        <v>0</v>
      </c>
    </row>
    <row r="974" spans="1:15" x14ac:dyDescent="0.2">
      <c r="B974" s="130" t="s">
        <v>105</v>
      </c>
      <c r="D974" s="130" t="s">
        <v>104</v>
      </c>
      <c r="F974" s="130">
        <v>0</v>
      </c>
      <c r="I974" s="130">
        <v>0</v>
      </c>
      <c r="K974" s="130">
        <v>33270000</v>
      </c>
      <c r="O974" s="205">
        <v>33270000</v>
      </c>
    </row>
    <row r="975" spans="1:15" x14ac:dyDescent="0.2">
      <c r="B975" s="130" t="s">
        <v>107</v>
      </c>
      <c r="D975" s="130" t="s">
        <v>106</v>
      </c>
      <c r="F975" s="130">
        <v>0</v>
      </c>
      <c r="I975" s="130">
        <v>0</v>
      </c>
      <c r="K975" s="130">
        <v>29184751</v>
      </c>
      <c r="O975" s="205">
        <v>29184751</v>
      </c>
    </row>
    <row r="976" spans="1:15" x14ac:dyDescent="0.2">
      <c r="B976" s="130" t="s">
        <v>551</v>
      </c>
      <c r="D976" s="130">
        <v>1066726602</v>
      </c>
      <c r="F976" s="130">
        <v>0</v>
      </c>
      <c r="I976" s="130">
        <v>0</v>
      </c>
      <c r="K976" s="130">
        <v>2671020</v>
      </c>
      <c r="O976" s="205">
        <v>2671020</v>
      </c>
    </row>
    <row r="977" spans="2:15" x14ac:dyDescent="0.2">
      <c r="B977" s="130" t="s">
        <v>148</v>
      </c>
      <c r="D977" s="130" t="s">
        <v>147</v>
      </c>
      <c r="F977" s="130">
        <v>5772430</v>
      </c>
      <c r="I977" s="130">
        <v>54896346</v>
      </c>
      <c r="K977" s="130">
        <v>51922868</v>
      </c>
      <c r="O977" s="205">
        <v>2798952</v>
      </c>
    </row>
    <row r="978" spans="2:15" x14ac:dyDescent="0.2">
      <c r="B978" s="130" t="s">
        <v>559</v>
      </c>
      <c r="D978" s="130">
        <v>1063616131</v>
      </c>
      <c r="F978" s="130">
        <v>0</v>
      </c>
      <c r="I978" s="130">
        <v>0</v>
      </c>
      <c r="K978" s="130">
        <v>10115419</v>
      </c>
      <c r="O978" s="205">
        <v>10115419</v>
      </c>
    </row>
    <row r="979" spans="2:15" x14ac:dyDescent="0.2">
      <c r="B979" s="130" t="s">
        <v>109</v>
      </c>
      <c r="D979" s="130" t="s">
        <v>108</v>
      </c>
      <c r="F979" s="130">
        <v>0</v>
      </c>
      <c r="I979" s="130">
        <v>0</v>
      </c>
      <c r="K979" s="130">
        <v>24730083</v>
      </c>
      <c r="O979" s="205">
        <v>24730083</v>
      </c>
    </row>
    <row r="980" spans="2:15" x14ac:dyDescent="0.2">
      <c r="B980" s="130" t="s">
        <v>112</v>
      </c>
      <c r="D980" s="130">
        <v>79374399</v>
      </c>
      <c r="F980" s="130">
        <v>0</v>
      </c>
      <c r="I980" s="130">
        <v>0</v>
      </c>
      <c r="K980" s="130">
        <v>7356000</v>
      </c>
      <c r="O980" s="205">
        <v>7356000</v>
      </c>
    </row>
    <row r="981" spans="2:15" x14ac:dyDescent="0.2">
      <c r="B981" s="130" t="s">
        <v>617</v>
      </c>
      <c r="D981" s="130" t="s">
        <v>618</v>
      </c>
      <c r="F981" s="130">
        <v>0</v>
      </c>
      <c r="I981" s="130">
        <v>2007720</v>
      </c>
      <c r="K981" s="130">
        <v>2007720</v>
      </c>
      <c r="O981" s="205">
        <v>0</v>
      </c>
    </row>
    <row r="982" spans="2:15" x14ac:dyDescent="0.2">
      <c r="B982" s="130" t="s">
        <v>151</v>
      </c>
      <c r="D982" s="130" t="s">
        <v>150</v>
      </c>
      <c r="F982" s="130">
        <v>115744200</v>
      </c>
      <c r="I982" s="130">
        <v>554236650</v>
      </c>
      <c r="K982" s="130">
        <v>630138135</v>
      </c>
      <c r="O982" s="205">
        <v>191645685</v>
      </c>
    </row>
    <row r="983" spans="2:15" x14ac:dyDescent="0.2">
      <c r="B983" s="130" t="s">
        <v>626</v>
      </c>
      <c r="D983" s="130" t="s">
        <v>627</v>
      </c>
      <c r="F983" s="130">
        <v>0</v>
      </c>
      <c r="I983" s="130">
        <v>5362500</v>
      </c>
      <c r="K983" s="130">
        <v>5362500</v>
      </c>
      <c r="O983" s="205">
        <v>0</v>
      </c>
    </row>
    <row r="984" spans="2:15" x14ac:dyDescent="0.2">
      <c r="B984" s="130" t="s">
        <v>114</v>
      </c>
      <c r="D984" s="130" t="s">
        <v>113</v>
      </c>
      <c r="F984" s="130">
        <v>0</v>
      </c>
      <c r="I984" s="130">
        <v>0</v>
      </c>
      <c r="K984" s="130">
        <v>6378000</v>
      </c>
      <c r="O984" s="205">
        <v>6378000</v>
      </c>
    </row>
    <row r="985" spans="2:15" x14ac:dyDescent="0.2">
      <c r="B985" s="130" t="s">
        <v>154</v>
      </c>
      <c r="D985" s="130" t="s">
        <v>153</v>
      </c>
      <c r="F985" s="130">
        <v>8402106</v>
      </c>
      <c r="I985" s="130">
        <v>58533271</v>
      </c>
      <c r="K985" s="130">
        <v>66375839</v>
      </c>
      <c r="O985" s="205">
        <v>16244674</v>
      </c>
    </row>
    <row r="986" spans="2:15" x14ac:dyDescent="0.2">
      <c r="B986" s="130" t="s">
        <v>663</v>
      </c>
      <c r="D986" s="130" t="s">
        <v>664</v>
      </c>
      <c r="F986" s="130">
        <v>375600</v>
      </c>
      <c r="I986" s="130">
        <v>29835000</v>
      </c>
      <c r="K986" s="130">
        <v>47835000</v>
      </c>
      <c r="O986" s="205">
        <v>18375600</v>
      </c>
    </row>
    <row r="987" spans="2:15" x14ac:dyDescent="0.2">
      <c r="B987" s="130" t="s">
        <v>675</v>
      </c>
      <c r="D987" s="130" t="s">
        <v>676</v>
      </c>
      <c r="F987" s="130">
        <v>0</v>
      </c>
      <c r="I987" s="130">
        <v>0</v>
      </c>
      <c r="K987" s="130">
        <v>877387</v>
      </c>
      <c r="O987" s="205">
        <v>877387</v>
      </c>
    </row>
    <row r="988" spans="2:15" x14ac:dyDescent="0.2">
      <c r="B988" s="130" t="s">
        <v>681</v>
      </c>
      <c r="D988" s="130" t="s">
        <v>682</v>
      </c>
      <c r="F988" s="130">
        <v>3634800</v>
      </c>
      <c r="I988" s="130">
        <v>25431950</v>
      </c>
      <c r="K988" s="130">
        <v>21797150</v>
      </c>
      <c r="O988" s="205">
        <v>0</v>
      </c>
    </row>
    <row r="989" spans="2:15" x14ac:dyDescent="0.2">
      <c r="B989" s="130" t="s">
        <v>156</v>
      </c>
      <c r="D989" s="130" t="s">
        <v>155</v>
      </c>
      <c r="F989" s="130">
        <v>220576330</v>
      </c>
      <c r="I989" s="130">
        <v>611681442</v>
      </c>
      <c r="K989" s="130">
        <v>607693328</v>
      </c>
      <c r="O989" s="205">
        <v>216588216</v>
      </c>
    </row>
    <row r="990" spans="2:15" x14ac:dyDescent="0.2">
      <c r="B990" s="130" t="s">
        <v>115</v>
      </c>
      <c r="D990" s="130">
        <v>80193255</v>
      </c>
      <c r="F990" s="130">
        <v>0</v>
      </c>
      <c r="I990" s="130">
        <v>0</v>
      </c>
      <c r="K990" s="130">
        <v>5181779</v>
      </c>
      <c r="O990" s="205">
        <v>5181779</v>
      </c>
    </row>
    <row r="991" spans="2:15" x14ac:dyDescent="0.2">
      <c r="B991" s="130" t="s">
        <v>117</v>
      </c>
      <c r="D991" s="130" t="s">
        <v>116</v>
      </c>
      <c r="F991" s="130">
        <v>0</v>
      </c>
      <c r="I991" s="130">
        <v>0</v>
      </c>
      <c r="K991" s="130">
        <v>34500675</v>
      </c>
      <c r="O991" s="205">
        <v>34500675</v>
      </c>
    </row>
    <row r="992" spans="2:15" x14ac:dyDescent="0.2">
      <c r="B992" s="130" t="s">
        <v>119</v>
      </c>
      <c r="D992" s="130" t="s">
        <v>118</v>
      </c>
      <c r="F992" s="130">
        <v>0</v>
      </c>
      <c r="I992" s="130">
        <v>0</v>
      </c>
      <c r="K992" s="130">
        <v>50277000</v>
      </c>
      <c r="O992" s="205">
        <v>50277000</v>
      </c>
    </row>
    <row r="993" spans="2:15" x14ac:dyDescent="0.2">
      <c r="B993" s="130" t="s">
        <v>121</v>
      </c>
      <c r="D993" s="130" t="s">
        <v>120</v>
      </c>
      <c r="F993" s="130">
        <v>0</v>
      </c>
      <c r="I993" s="130">
        <v>0</v>
      </c>
      <c r="K993" s="130">
        <v>3739000</v>
      </c>
      <c r="O993" s="205">
        <v>3739000</v>
      </c>
    </row>
    <row r="994" spans="2:15" x14ac:dyDescent="0.2">
      <c r="B994" s="130" t="s">
        <v>123</v>
      </c>
      <c r="D994" s="130" t="s">
        <v>122</v>
      </c>
      <c r="F994" s="130">
        <v>0</v>
      </c>
      <c r="I994" s="130">
        <v>0</v>
      </c>
      <c r="K994" s="130">
        <v>58756000</v>
      </c>
      <c r="O994" s="205">
        <v>58756000</v>
      </c>
    </row>
    <row r="995" spans="2:15" x14ac:dyDescent="0.2">
      <c r="B995" s="130" t="s">
        <v>124</v>
      </c>
      <c r="D995" s="130">
        <v>16356201</v>
      </c>
      <c r="F995" s="130">
        <v>0</v>
      </c>
      <c r="I995" s="130">
        <v>0</v>
      </c>
      <c r="K995" s="130">
        <v>18169000</v>
      </c>
      <c r="O995" s="205">
        <v>18169000</v>
      </c>
    </row>
    <row r="996" spans="2:15" x14ac:dyDescent="0.2">
      <c r="B996" s="130" t="s">
        <v>159</v>
      </c>
      <c r="D996" s="130" t="s">
        <v>158</v>
      </c>
      <c r="F996" s="130">
        <v>38025000</v>
      </c>
      <c r="I996" s="130">
        <v>69712500</v>
      </c>
      <c r="K996" s="130">
        <v>86190000</v>
      </c>
      <c r="O996" s="205">
        <v>54502500</v>
      </c>
    </row>
    <row r="997" spans="2:15" x14ac:dyDescent="0.2">
      <c r="B997" s="130" t="s">
        <v>161</v>
      </c>
      <c r="D997" s="130" t="s">
        <v>160</v>
      </c>
      <c r="F997" s="130">
        <v>11815911</v>
      </c>
      <c r="I997" s="130">
        <v>14112451</v>
      </c>
      <c r="K997" s="130">
        <v>2296540</v>
      </c>
      <c r="O997" s="205">
        <v>0</v>
      </c>
    </row>
    <row r="998" spans="2:15" x14ac:dyDescent="0.2">
      <c r="B998" s="130" t="s">
        <v>735</v>
      </c>
      <c r="D998" s="130" t="s">
        <v>736</v>
      </c>
      <c r="F998" s="130">
        <v>0</v>
      </c>
      <c r="I998" s="130">
        <v>34884702</v>
      </c>
      <c r="K998" s="130">
        <v>34884702</v>
      </c>
      <c r="O998" s="205">
        <v>0</v>
      </c>
    </row>
    <row r="999" spans="2:15" x14ac:dyDescent="0.2">
      <c r="B999" s="130" t="s">
        <v>125</v>
      </c>
      <c r="D999" s="130">
        <v>79045933</v>
      </c>
      <c r="F999" s="130">
        <v>0</v>
      </c>
      <c r="I999" s="130">
        <v>0</v>
      </c>
      <c r="K999" s="130">
        <v>51133000</v>
      </c>
      <c r="O999" s="205">
        <v>51133000</v>
      </c>
    </row>
    <row r="1000" spans="2:15" x14ac:dyDescent="0.2">
      <c r="B1000" s="130" t="s">
        <v>746</v>
      </c>
      <c r="D1000" s="130" t="s">
        <v>748</v>
      </c>
      <c r="F1000" s="130">
        <v>0</v>
      </c>
      <c r="I1000" s="130">
        <v>3668292</v>
      </c>
      <c r="K1000" s="130">
        <v>3668292</v>
      </c>
      <c r="O1000" s="205">
        <v>0</v>
      </c>
    </row>
    <row r="1001" spans="2:15" x14ac:dyDescent="0.2">
      <c r="B1001" s="130" t="s">
        <v>756</v>
      </c>
      <c r="D1001" s="130">
        <v>80874266</v>
      </c>
      <c r="F1001" s="130">
        <v>0</v>
      </c>
      <c r="I1001" s="130">
        <v>0</v>
      </c>
      <c r="K1001" s="130">
        <v>21490000</v>
      </c>
      <c r="O1001" s="205">
        <v>21490000</v>
      </c>
    </row>
    <row r="1002" spans="2:15" x14ac:dyDescent="0.2">
      <c r="B1002" s="130" t="s">
        <v>758</v>
      </c>
      <c r="D1002" s="130">
        <v>1024473224</v>
      </c>
      <c r="F1002" s="130">
        <v>0</v>
      </c>
      <c r="I1002" s="130">
        <v>0</v>
      </c>
      <c r="K1002" s="130">
        <v>2698726</v>
      </c>
      <c r="O1002" s="205">
        <v>2698726</v>
      </c>
    </row>
    <row r="1003" spans="2:15" x14ac:dyDescent="0.2">
      <c r="B1003" s="130" t="s">
        <v>127</v>
      </c>
      <c r="D1003" s="130" t="s">
        <v>126</v>
      </c>
      <c r="F1003" s="130">
        <v>0</v>
      </c>
      <c r="I1003" s="130">
        <v>0</v>
      </c>
      <c r="K1003" s="130">
        <v>5541813</v>
      </c>
      <c r="O1003" s="205">
        <v>5541813</v>
      </c>
    </row>
    <row r="1004" spans="2:15" x14ac:dyDescent="0.2">
      <c r="B1004" s="130" t="s">
        <v>1226</v>
      </c>
      <c r="D1004" s="130" t="s">
        <v>1227</v>
      </c>
      <c r="F1004" s="130">
        <v>0</v>
      </c>
      <c r="I1004" s="130">
        <v>0</v>
      </c>
      <c r="K1004" s="130">
        <v>5055809</v>
      </c>
      <c r="O1004" s="205">
        <v>5055809</v>
      </c>
    </row>
    <row r="1005" spans="2:15" x14ac:dyDescent="0.2">
      <c r="B1005" s="130" t="s">
        <v>128</v>
      </c>
      <c r="D1005" s="130">
        <v>1030623366</v>
      </c>
      <c r="F1005" s="130">
        <v>0</v>
      </c>
      <c r="I1005" s="130">
        <v>0</v>
      </c>
      <c r="K1005" s="130">
        <v>10026087</v>
      </c>
      <c r="O1005" s="205">
        <v>10026087</v>
      </c>
    </row>
    <row r="1006" spans="2:15" x14ac:dyDescent="0.2">
      <c r="B1006" s="130" t="s">
        <v>130</v>
      </c>
      <c r="D1006" s="130" t="s">
        <v>129</v>
      </c>
      <c r="F1006" s="130">
        <v>0</v>
      </c>
      <c r="I1006" s="130">
        <v>0</v>
      </c>
      <c r="K1006" s="130">
        <v>5692000</v>
      </c>
      <c r="O1006" s="205">
        <v>5692000</v>
      </c>
    </row>
    <row r="1007" spans="2:15" x14ac:dyDescent="0.2">
      <c r="B1007" s="130" t="s">
        <v>131</v>
      </c>
      <c r="D1007" s="130">
        <v>1018427887</v>
      </c>
      <c r="F1007" s="130">
        <v>0</v>
      </c>
      <c r="I1007" s="130">
        <v>0</v>
      </c>
      <c r="K1007" s="130">
        <v>11926768</v>
      </c>
      <c r="O1007" s="205">
        <v>11926768</v>
      </c>
    </row>
    <row r="1008" spans="2:15" x14ac:dyDescent="0.2">
      <c r="B1008" s="130" t="s">
        <v>133</v>
      </c>
      <c r="D1008" s="130" t="s">
        <v>132</v>
      </c>
      <c r="F1008" s="130">
        <v>0</v>
      </c>
      <c r="I1008" s="130">
        <v>0</v>
      </c>
      <c r="K1008" s="130">
        <v>2261144</v>
      </c>
      <c r="O1008" s="205">
        <v>2261144</v>
      </c>
    </row>
    <row r="1009" spans="1:15" x14ac:dyDescent="0.2">
      <c r="B1009" s="130" t="s">
        <v>135</v>
      </c>
      <c r="D1009" s="130" t="s">
        <v>134</v>
      </c>
      <c r="F1009" s="130">
        <v>0</v>
      </c>
      <c r="I1009" s="130">
        <v>0</v>
      </c>
      <c r="K1009" s="130">
        <v>24575165</v>
      </c>
      <c r="O1009" s="205">
        <v>24575165</v>
      </c>
    </row>
    <row r="1010" spans="1:15" x14ac:dyDescent="0.2">
      <c r="B1010" s="130" t="s">
        <v>1228</v>
      </c>
      <c r="D1010" s="130" t="s">
        <v>1229</v>
      </c>
      <c r="F1010" s="130">
        <v>0</v>
      </c>
      <c r="I1010" s="130">
        <v>0</v>
      </c>
      <c r="K1010" s="130">
        <v>3156256</v>
      </c>
      <c r="O1010" s="205">
        <v>3156256</v>
      </c>
    </row>
    <row r="1011" spans="1:15" x14ac:dyDescent="0.2">
      <c r="B1011" s="130" t="s">
        <v>822</v>
      </c>
      <c r="D1011" s="130" t="s">
        <v>1230</v>
      </c>
      <c r="F1011" s="130">
        <v>0</v>
      </c>
      <c r="I1011" s="130">
        <v>3000000</v>
      </c>
      <c r="K1011" s="130">
        <v>18087246</v>
      </c>
      <c r="O1011" s="205">
        <v>15087246</v>
      </c>
    </row>
    <row r="1012" spans="1:15" x14ac:dyDescent="0.2">
      <c r="B1012" s="130" t="s">
        <v>136</v>
      </c>
      <c r="D1012" s="130">
        <v>79313147</v>
      </c>
      <c r="F1012" s="130">
        <v>0</v>
      </c>
      <c r="I1012" s="130">
        <v>0</v>
      </c>
      <c r="K1012" s="130">
        <v>27157000</v>
      </c>
      <c r="O1012" s="205">
        <v>27157000</v>
      </c>
    </row>
    <row r="1013" spans="1:15" x14ac:dyDescent="0.2">
      <c r="B1013" s="130" t="s">
        <v>857</v>
      </c>
      <c r="D1013" s="130" t="s">
        <v>858</v>
      </c>
      <c r="F1013" s="130">
        <v>0</v>
      </c>
      <c r="I1013" s="130">
        <v>0</v>
      </c>
      <c r="K1013" s="130">
        <v>6600000</v>
      </c>
      <c r="O1013" s="205">
        <v>6600000</v>
      </c>
    </row>
    <row r="1014" spans="1:15" x14ac:dyDescent="0.2">
      <c r="B1014" s="130" t="s">
        <v>163</v>
      </c>
      <c r="D1014" s="130" t="s">
        <v>162</v>
      </c>
      <c r="F1014" s="130">
        <v>652260</v>
      </c>
      <c r="I1014" s="130">
        <v>652260</v>
      </c>
      <c r="K1014" s="130">
        <v>0</v>
      </c>
      <c r="O1014" s="205">
        <v>0</v>
      </c>
    </row>
    <row r="1015" spans="1:15" x14ac:dyDescent="0.2">
      <c r="B1015" s="130" t="s">
        <v>165</v>
      </c>
      <c r="D1015" s="130" t="s">
        <v>164</v>
      </c>
      <c r="F1015" s="130">
        <v>33491032</v>
      </c>
      <c r="I1015" s="130">
        <v>103799663</v>
      </c>
      <c r="K1015" s="130">
        <v>90735411</v>
      </c>
      <c r="O1015" s="205">
        <v>20426780</v>
      </c>
    </row>
    <row r="1016" spans="1:15" x14ac:dyDescent="0.2">
      <c r="B1016" s="130" t="s">
        <v>138</v>
      </c>
      <c r="D1016" s="130" t="s">
        <v>137</v>
      </c>
      <c r="F1016" s="130">
        <v>0</v>
      </c>
      <c r="I1016" s="130">
        <v>0</v>
      </c>
      <c r="K1016" s="130">
        <v>3611292</v>
      </c>
      <c r="O1016" s="205">
        <v>3611292</v>
      </c>
    </row>
    <row r="1017" spans="1:15" x14ac:dyDescent="0.2">
      <c r="B1017" s="130" t="s">
        <v>878</v>
      </c>
      <c r="D1017" s="130" t="s">
        <v>879</v>
      </c>
      <c r="F1017" s="130">
        <v>0</v>
      </c>
      <c r="I1017" s="130">
        <v>0</v>
      </c>
      <c r="K1017" s="130">
        <v>230000</v>
      </c>
      <c r="O1017" s="205">
        <v>230000</v>
      </c>
    </row>
    <row r="1018" spans="1:15" x14ac:dyDescent="0.2">
      <c r="B1018" s="130" t="s">
        <v>140</v>
      </c>
      <c r="D1018" s="130" t="s">
        <v>139</v>
      </c>
      <c r="F1018" s="130">
        <v>0</v>
      </c>
      <c r="I1018" s="130">
        <v>0</v>
      </c>
      <c r="K1018" s="130">
        <v>15957700</v>
      </c>
      <c r="O1018" s="205">
        <v>15957700</v>
      </c>
    </row>
    <row r="1019" spans="1:15" x14ac:dyDescent="0.2">
      <c r="B1019" s="130" t="s">
        <v>142</v>
      </c>
      <c r="D1019" s="130" t="s">
        <v>141</v>
      </c>
      <c r="F1019" s="130">
        <v>0</v>
      </c>
      <c r="I1019" s="130">
        <v>0</v>
      </c>
      <c r="K1019" s="130">
        <v>21368160</v>
      </c>
      <c r="O1019" s="205">
        <v>21368160</v>
      </c>
    </row>
    <row r="1020" spans="1:15" x14ac:dyDescent="0.2">
      <c r="B1020" s="130" t="s">
        <v>144</v>
      </c>
      <c r="D1020" s="130" t="s">
        <v>143</v>
      </c>
      <c r="F1020" s="130">
        <v>0</v>
      </c>
      <c r="I1020" s="130">
        <v>0</v>
      </c>
      <c r="K1020" s="130">
        <v>9836020</v>
      </c>
      <c r="O1020" s="205">
        <v>9836020</v>
      </c>
    </row>
    <row r="1021" spans="1:15" x14ac:dyDescent="0.2">
      <c r="B1021" s="130" t="s">
        <v>146</v>
      </c>
      <c r="D1021" s="130" t="s">
        <v>145</v>
      </c>
      <c r="F1021" s="130">
        <v>0</v>
      </c>
      <c r="I1021" s="130">
        <v>0</v>
      </c>
      <c r="K1021" s="130">
        <v>9804943</v>
      </c>
      <c r="O1021" s="205">
        <v>9804943</v>
      </c>
    </row>
    <row r="1022" spans="1:15" x14ac:dyDescent="0.2">
      <c r="B1022" s="130" t="s">
        <v>942</v>
      </c>
      <c r="D1022" s="130">
        <v>1016009897</v>
      </c>
      <c r="F1022" s="130">
        <v>0</v>
      </c>
      <c r="I1022" s="130">
        <v>0</v>
      </c>
      <c r="K1022" s="130">
        <v>445653</v>
      </c>
      <c r="O1022" s="205">
        <v>445653</v>
      </c>
    </row>
    <row r="1023" spans="1:15" x14ac:dyDescent="0.2">
      <c r="B1023" s="130" t="s">
        <v>944</v>
      </c>
      <c r="D1023" s="130" t="s">
        <v>945</v>
      </c>
      <c r="F1023" s="130">
        <v>0</v>
      </c>
      <c r="I1023" s="130">
        <v>76848791</v>
      </c>
      <c r="K1023" s="130">
        <v>96576373</v>
      </c>
      <c r="O1023" s="205">
        <v>19727582</v>
      </c>
    </row>
    <row r="1024" spans="1:15" x14ac:dyDescent="0.2">
      <c r="A1024" s="130" t="s">
        <v>1231</v>
      </c>
      <c r="F1024" s="130">
        <v>524122173.00999999</v>
      </c>
      <c r="I1024" s="130">
        <v>1491097512.5699999</v>
      </c>
      <c r="K1024" s="130">
        <v>978757498.07000005</v>
      </c>
      <c r="O1024" s="205">
        <v>11782158.51</v>
      </c>
    </row>
    <row r="1025" spans="1:15" x14ac:dyDescent="0.2">
      <c r="A1025" s="130" t="s">
        <v>1232</v>
      </c>
      <c r="F1025" s="130">
        <v>453998074</v>
      </c>
      <c r="I1025" s="130">
        <v>473467214</v>
      </c>
      <c r="K1025" s="130">
        <v>43898000</v>
      </c>
      <c r="O1025" s="205">
        <v>24428860</v>
      </c>
    </row>
    <row r="1026" spans="1:15" x14ac:dyDescent="0.2">
      <c r="A1026" s="130" t="s">
        <v>1233</v>
      </c>
      <c r="F1026" s="130">
        <v>453998074</v>
      </c>
      <c r="I1026" s="130">
        <v>473467214</v>
      </c>
      <c r="K1026" s="130">
        <v>43898000</v>
      </c>
      <c r="O1026" s="205">
        <v>24428860</v>
      </c>
    </row>
    <row r="1027" spans="1:15" x14ac:dyDescent="0.2">
      <c r="B1027" s="130" t="s">
        <v>91</v>
      </c>
      <c r="D1027" s="130" t="s">
        <v>90</v>
      </c>
      <c r="F1027" s="130">
        <v>4607000</v>
      </c>
      <c r="I1027" s="130">
        <v>4607000</v>
      </c>
      <c r="K1027" s="130">
        <v>0</v>
      </c>
      <c r="O1027" s="205">
        <v>0</v>
      </c>
    </row>
    <row r="1028" spans="1:15" x14ac:dyDescent="0.2">
      <c r="B1028" s="130" t="s">
        <v>93</v>
      </c>
      <c r="D1028" s="130" t="s">
        <v>92</v>
      </c>
      <c r="F1028" s="130">
        <v>8917723</v>
      </c>
      <c r="I1028" s="130">
        <v>8917723</v>
      </c>
      <c r="K1028" s="130">
        <v>0</v>
      </c>
      <c r="O1028" s="205">
        <v>0</v>
      </c>
    </row>
    <row r="1029" spans="1:15" x14ac:dyDescent="0.2">
      <c r="B1029" s="130" t="s">
        <v>95</v>
      </c>
      <c r="D1029" s="130" t="s">
        <v>94</v>
      </c>
      <c r="F1029" s="130">
        <v>14592673</v>
      </c>
      <c r="I1029" s="130">
        <v>14592673</v>
      </c>
      <c r="K1029" s="130">
        <v>0</v>
      </c>
      <c r="O1029" s="205">
        <v>0</v>
      </c>
    </row>
    <row r="1030" spans="1:15" x14ac:dyDescent="0.2">
      <c r="B1030" s="130" t="s">
        <v>427</v>
      </c>
      <c r="D1030" s="130" t="s">
        <v>428</v>
      </c>
      <c r="F1030" s="130">
        <v>-83440</v>
      </c>
      <c r="I1030" s="130">
        <v>0</v>
      </c>
      <c r="K1030" s="130">
        <v>0</v>
      </c>
      <c r="O1030" s="205">
        <v>-83440</v>
      </c>
    </row>
    <row r="1031" spans="1:15" x14ac:dyDescent="0.2">
      <c r="B1031" s="130" t="s">
        <v>97</v>
      </c>
      <c r="D1031" s="130" t="s">
        <v>96</v>
      </c>
      <c r="F1031" s="130">
        <v>3792507</v>
      </c>
      <c r="I1031" s="130">
        <v>3792507</v>
      </c>
      <c r="K1031" s="130">
        <v>0</v>
      </c>
      <c r="O1031" s="205">
        <v>0</v>
      </c>
    </row>
    <row r="1032" spans="1:15" x14ac:dyDescent="0.2">
      <c r="B1032" s="130" t="s">
        <v>99</v>
      </c>
      <c r="D1032" s="130" t="s">
        <v>98</v>
      </c>
      <c r="F1032" s="130">
        <v>350184</v>
      </c>
      <c r="I1032" s="130">
        <v>350184</v>
      </c>
      <c r="K1032" s="130">
        <v>0</v>
      </c>
      <c r="O1032" s="205">
        <v>0</v>
      </c>
    </row>
    <row r="1033" spans="1:15" x14ac:dyDescent="0.2">
      <c r="B1033" s="130" t="s">
        <v>100</v>
      </c>
      <c r="D1033" s="130">
        <v>1126965286</v>
      </c>
      <c r="F1033" s="130">
        <v>8221375</v>
      </c>
      <c r="I1033" s="130">
        <v>8221375</v>
      </c>
      <c r="K1033" s="130">
        <v>0</v>
      </c>
      <c r="O1033" s="205">
        <v>0</v>
      </c>
    </row>
    <row r="1034" spans="1:15" x14ac:dyDescent="0.2">
      <c r="B1034" s="130" t="s">
        <v>101</v>
      </c>
      <c r="D1034" s="130">
        <v>1143839179</v>
      </c>
      <c r="F1034" s="130">
        <v>1279024</v>
      </c>
      <c r="I1034" s="130">
        <v>1279024</v>
      </c>
      <c r="K1034" s="130">
        <v>0</v>
      </c>
      <c r="O1034" s="205">
        <v>0</v>
      </c>
    </row>
    <row r="1035" spans="1:15" x14ac:dyDescent="0.2">
      <c r="B1035" s="130" t="s">
        <v>102</v>
      </c>
      <c r="D1035" s="130">
        <v>1010248216</v>
      </c>
      <c r="F1035" s="130">
        <v>2317891</v>
      </c>
      <c r="I1035" s="130">
        <v>2317891</v>
      </c>
      <c r="K1035" s="130">
        <v>0</v>
      </c>
      <c r="O1035" s="205">
        <v>0</v>
      </c>
    </row>
    <row r="1036" spans="1:15" x14ac:dyDescent="0.2">
      <c r="B1036" s="130" t="s">
        <v>103</v>
      </c>
      <c r="D1036" s="130">
        <v>51720934</v>
      </c>
      <c r="F1036" s="130">
        <v>1495018</v>
      </c>
      <c r="I1036" s="130">
        <v>1495018</v>
      </c>
      <c r="K1036" s="130">
        <v>0</v>
      </c>
      <c r="O1036" s="205">
        <v>0</v>
      </c>
    </row>
    <row r="1037" spans="1:15" x14ac:dyDescent="0.2">
      <c r="B1037" s="130" t="s">
        <v>478</v>
      </c>
      <c r="D1037" s="130" t="s">
        <v>479</v>
      </c>
      <c r="F1037" s="130">
        <v>1158698</v>
      </c>
      <c r="I1037" s="130">
        <v>0</v>
      </c>
      <c r="K1037" s="130">
        <v>0</v>
      </c>
      <c r="O1037" s="205">
        <v>1158698</v>
      </c>
    </row>
    <row r="1038" spans="1:15" x14ac:dyDescent="0.2">
      <c r="B1038" s="130" t="s">
        <v>105</v>
      </c>
      <c r="D1038" s="130" t="s">
        <v>104</v>
      </c>
      <c r="F1038" s="130">
        <v>22240000</v>
      </c>
      <c r="I1038" s="130">
        <v>22240000</v>
      </c>
      <c r="K1038" s="130">
        <v>0</v>
      </c>
      <c r="O1038" s="205">
        <v>0</v>
      </c>
    </row>
    <row r="1039" spans="1:15" x14ac:dyDescent="0.2">
      <c r="B1039" s="130" t="s">
        <v>107</v>
      </c>
      <c r="D1039" s="130" t="s">
        <v>106</v>
      </c>
      <c r="F1039" s="130">
        <v>18906370</v>
      </c>
      <c r="I1039" s="130">
        <v>18906370</v>
      </c>
      <c r="K1039" s="130">
        <v>0</v>
      </c>
      <c r="O1039" s="205">
        <v>0</v>
      </c>
    </row>
    <row r="1040" spans="1:15" x14ac:dyDescent="0.2">
      <c r="B1040" s="130" t="s">
        <v>109</v>
      </c>
      <c r="D1040" s="130" t="s">
        <v>108</v>
      </c>
      <c r="F1040" s="130">
        <v>16680520</v>
      </c>
      <c r="I1040" s="130">
        <v>16680520</v>
      </c>
      <c r="K1040" s="130">
        <v>0</v>
      </c>
      <c r="O1040" s="205">
        <v>0</v>
      </c>
    </row>
    <row r="1041" spans="2:15" x14ac:dyDescent="0.2">
      <c r="B1041" s="130" t="s">
        <v>981</v>
      </c>
      <c r="D1041" s="130" t="s">
        <v>982</v>
      </c>
      <c r="F1041" s="130">
        <v>137</v>
      </c>
      <c r="I1041" s="130">
        <v>0</v>
      </c>
      <c r="K1041" s="130">
        <v>0</v>
      </c>
      <c r="O1041" s="205">
        <v>137</v>
      </c>
    </row>
    <row r="1042" spans="2:15" x14ac:dyDescent="0.2">
      <c r="B1042" s="130" t="s">
        <v>111</v>
      </c>
      <c r="D1042" s="130" t="s">
        <v>110</v>
      </c>
      <c r="F1042" s="130">
        <v>534288</v>
      </c>
      <c r="I1042" s="130">
        <v>534288</v>
      </c>
      <c r="K1042" s="130">
        <v>0</v>
      </c>
      <c r="O1042" s="205">
        <v>0</v>
      </c>
    </row>
    <row r="1043" spans="2:15" x14ac:dyDescent="0.2">
      <c r="B1043" s="130" t="s">
        <v>112</v>
      </c>
      <c r="D1043" s="130">
        <v>79374399</v>
      </c>
      <c r="F1043" s="130">
        <v>6070000</v>
      </c>
      <c r="I1043" s="130">
        <v>22485000</v>
      </c>
      <c r="K1043" s="130">
        <v>1370000</v>
      </c>
      <c r="O1043" s="205">
        <v>-15045000</v>
      </c>
    </row>
    <row r="1044" spans="2:15" x14ac:dyDescent="0.2">
      <c r="B1044" s="130" t="s">
        <v>114</v>
      </c>
      <c r="D1044" s="130" t="s">
        <v>113</v>
      </c>
      <c r="F1044" s="130">
        <v>7285000</v>
      </c>
      <c r="I1044" s="130">
        <v>7285000</v>
      </c>
      <c r="K1044" s="130">
        <v>0</v>
      </c>
      <c r="O1044" s="205">
        <v>0</v>
      </c>
    </row>
    <row r="1045" spans="2:15" x14ac:dyDescent="0.2">
      <c r="B1045" s="130" t="s">
        <v>663</v>
      </c>
      <c r="D1045" s="130" t="s">
        <v>664</v>
      </c>
      <c r="F1045" s="130">
        <v>-1</v>
      </c>
      <c r="I1045" s="130">
        <v>0</v>
      </c>
      <c r="K1045" s="130">
        <v>0</v>
      </c>
      <c r="O1045" s="205">
        <v>-1</v>
      </c>
    </row>
    <row r="1046" spans="2:15" x14ac:dyDescent="0.2">
      <c r="B1046" s="130" t="s">
        <v>673</v>
      </c>
      <c r="D1046" s="130" t="s">
        <v>674</v>
      </c>
      <c r="F1046" s="130">
        <v>13592995</v>
      </c>
      <c r="I1046" s="130">
        <v>0</v>
      </c>
      <c r="K1046" s="130">
        <v>0</v>
      </c>
      <c r="O1046" s="205">
        <v>13592995</v>
      </c>
    </row>
    <row r="1047" spans="2:15" x14ac:dyDescent="0.2">
      <c r="B1047" s="130" t="s">
        <v>115</v>
      </c>
      <c r="D1047" s="130">
        <v>80193255</v>
      </c>
      <c r="F1047" s="130">
        <v>1767325</v>
      </c>
      <c r="I1047" s="130">
        <v>3712718</v>
      </c>
      <c r="K1047" s="130">
        <v>0</v>
      </c>
      <c r="O1047" s="205">
        <v>-1945393</v>
      </c>
    </row>
    <row r="1048" spans="2:15" x14ac:dyDescent="0.2">
      <c r="B1048" s="130" t="s">
        <v>117</v>
      </c>
      <c r="D1048" s="130" t="s">
        <v>116</v>
      </c>
      <c r="F1048" s="130">
        <v>24087345</v>
      </c>
      <c r="I1048" s="130">
        <v>22837221</v>
      </c>
      <c r="K1048" s="130">
        <v>0</v>
      </c>
      <c r="O1048" s="205">
        <v>1250124</v>
      </c>
    </row>
    <row r="1049" spans="2:15" x14ac:dyDescent="0.2">
      <c r="B1049" s="130" t="s">
        <v>119</v>
      </c>
      <c r="D1049" s="130" t="s">
        <v>118</v>
      </c>
      <c r="F1049" s="130">
        <v>15635000</v>
      </c>
      <c r="I1049" s="130">
        <v>15635000</v>
      </c>
      <c r="K1049" s="130">
        <v>0</v>
      </c>
      <c r="O1049" s="205">
        <v>0</v>
      </c>
    </row>
    <row r="1050" spans="2:15" x14ac:dyDescent="0.2">
      <c r="B1050" s="130" t="s">
        <v>121</v>
      </c>
      <c r="D1050" s="130" t="s">
        <v>120</v>
      </c>
      <c r="F1050" s="130">
        <v>3056720</v>
      </c>
      <c r="I1050" s="130">
        <v>3080000</v>
      </c>
      <c r="K1050" s="130">
        <v>0</v>
      </c>
      <c r="O1050" s="205">
        <v>-23280</v>
      </c>
    </row>
    <row r="1051" spans="2:15" x14ac:dyDescent="0.2">
      <c r="B1051" s="130" t="s">
        <v>123</v>
      </c>
      <c r="D1051" s="130" t="s">
        <v>122</v>
      </c>
      <c r="F1051" s="130">
        <v>56603700</v>
      </c>
      <c r="I1051" s="130">
        <v>62785000</v>
      </c>
      <c r="K1051" s="130">
        <v>0</v>
      </c>
      <c r="O1051" s="205">
        <v>-6181300</v>
      </c>
    </row>
    <row r="1052" spans="2:15" x14ac:dyDescent="0.2">
      <c r="B1052" s="130" t="s">
        <v>124</v>
      </c>
      <c r="D1052" s="130">
        <v>16356201</v>
      </c>
      <c r="F1052" s="130">
        <v>37912500</v>
      </c>
      <c r="I1052" s="130">
        <v>19150000</v>
      </c>
      <c r="K1052" s="130">
        <v>0</v>
      </c>
      <c r="O1052" s="205">
        <v>18762500</v>
      </c>
    </row>
    <row r="1053" spans="2:15" x14ac:dyDescent="0.2">
      <c r="B1053" s="130" t="s">
        <v>125</v>
      </c>
      <c r="D1053" s="130">
        <v>79045933</v>
      </c>
      <c r="F1053" s="130">
        <v>61905838</v>
      </c>
      <c r="I1053" s="130">
        <v>57910000</v>
      </c>
      <c r="K1053" s="130">
        <v>37803000</v>
      </c>
      <c r="O1053" s="205">
        <v>41798838</v>
      </c>
    </row>
    <row r="1054" spans="2:15" x14ac:dyDescent="0.2">
      <c r="B1054" s="130" t="s">
        <v>754</v>
      </c>
      <c r="D1054" s="130" t="s">
        <v>755</v>
      </c>
      <c r="F1054" s="130">
        <v>2472500</v>
      </c>
      <c r="I1054" s="130">
        <v>0</v>
      </c>
      <c r="K1054" s="130">
        <v>0</v>
      </c>
      <c r="O1054" s="205">
        <v>2472500</v>
      </c>
    </row>
    <row r="1055" spans="2:15" x14ac:dyDescent="0.2">
      <c r="B1055" s="130" t="s">
        <v>127</v>
      </c>
      <c r="D1055" s="130" t="s">
        <v>126</v>
      </c>
      <c r="F1055" s="130">
        <v>7422842</v>
      </c>
      <c r="I1055" s="130">
        <v>8143810</v>
      </c>
      <c r="K1055" s="130">
        <v>0</v>
      </c>
      <c r="O1055" s="205">
        <v>-720968</v>
      </c>
    </row>
    <row r="1056" spans="2:15" x14ac:dyDescent="0.2">
      <c r="B1056" s="130" t="s">
        <v>128</v>
      </c>
      <c r="D1056" s="130">
        <v>1030623366</v>
      </c>
      <c r="F1056" s="130">
        <v>10005179</v>
      </c>
      <c r="I1056" s="130">
        <v>10005179</v>
      </c>
      <c r="K1056" s="130">
        <v>0</v>
      </c>
      <c r="O1056" s="205">
        <v>0</v>
      </c>
    </row>
    <row r="1057" spans="1:15" x14ac:dyDescent="0.2">
      <c r="B1057" s="130" t="s">
        <v>130</v>
      </c>
      <c r="D1057" s="130" t="s">
        <v>129</v>
      </c>
      <c r="F1057" s="130">
        <v>5614000</v>
      </c>
      <c r="I1057" s="130">
        <v>6758000</v>
      </c>
      <c r="K1057" s="130">
        <v>0</v>
      </c>
      <c r="O1057" s="205">
        <v>-1144000</v>
      </c>
    </row>
    <row r="1058" spans="1:15" x14ac:dyDescent="0.2">
      <c r="B1058" s="130" t="s">
        <v>131</v>
      </c>
      <c r="D1058" s="130">
        <v>1018427887</v>
      </c>
      <c r="F1058" s="130">
        <v>4920751</v>
      </c>
      <c r="I1058" s="130">
        <v>4920751</v>
      </c>
      <c r="K1058" s="130">
        <v>0</v>
      </c>
      <c r="O1058" s="205">
        <v>0</v>
      </c>
    </row>
    <row r="1059" spans="1:15" x14ac:dyDescent="0.2">
      <c r="B1059" s="130" t="s">
        <v>133</v>
      </c>
      <c r="D1059" s="130" t="s">
        <v>132</v>
      </c>
      <c r="F1059" s="130">
        <v>861992</v>
      </c>
      <c r="I1059" s="130">
        <v>861992</v>
      </c>
      <c r="K1059" s="130">
        <v>0</v>
      </c>
      <c r="O1059" s="205">
        <v>0</v>
      </c>
    </row>
    <row r="1060" spans="1:15" x14ac:dyDescent="0.2">
      <c r="B1060" s="130" t="s">
        <v>135</v>
      </c>
      <c r="D1060" s="130" t="s">
        <v>134</v>
      </c>
      <c r="F1060" s="130">
        <v>13662268</v>
      </c>
      <c r="I1060" s="130">
        <v>13662267</v>
      </c>
      <c r="K1060" s="130">
        <v>0</v>
      </c>
      <c r="O1060" s="205">
        <v>1</v>
      </c>
    </row>
    <row r="1061" spans="1:15" x14ac:dyDescent="0.2">
      <c r="B1061" s="130" t="s">
        <v>798</v>
      </c>
      <c r="D1061" s="130" t="s">
        <v>799</v>
      </c>
      <c r="F1061" s="130">
        <v>178261</v>
      </c>
      <c r="I1061" s="130">
        <v>0</v>
      </c>
      <c r="K1061" s="130">
        <v>0</v>
      </c>
      <c r="O1061" s="205">
        <v>178261</v>
      </c>
    </row>
    <row r="1062" spans="1:15" x14ac:dyDescent="0.2">
      <c r="B1062" s="130" t="s">
        <v>822</v>
      </c>
      <c r="D1062" s="130" t="s">
        <v>823</v>
      </c>
      <c r="F1062" s="130">
        <v>0</v>
      </c>
      <c r="I1062" s="130">
        <v>9714171</v>
      </c>
      <c r="K1062" s="130">
        <v>3000000</v>
      </c>
      <c r="O1062" s="205">
        <v>-6714171</v>
      </c>
    </row>
    <row r="1063" spans="1:15" x14ac:dyDescent="0.2">
      <c r="B1063" s="130" t="s">
        <v>1234</v>
      </c>
      <c r="D1063" s="130" t="s">
        <v>1235</v>
      </c>
      <c r="F1063" s="130">
        <v>2499998</v>
      </c>
      <c r="I1063" s="130">
        <v>0</v>
      </c>
      <c r="K1063" s="130">
        <v>0</v>
      </c>
      <c r="O1063" s="205">
        <v>2499998</v>
      </c>
    </row>
    <row r="1064" spans="1:15" x14ac:dyDescent="0.2">
      <c r="B1064" s="130" t="s">
        <v>136</v>
      </c>
      <c r="D1064" s="130">
        <v>79313147</v>
      </c>
      <c r="F1064" s="130">
        <v>16872061</v>
      </c>
      <c r="I1064" s="130">
        <v>44024700</v>
      </c>
      <c r="K1064" s="130">
        <v>1725000</v>
      </c>
      <c r="O1064" s="205">
        <v>-25427639</v>
      </c>
    </row>
    <row r="1065" spans="1:15" x14ac:dyDescent="0.2">
      <c r="B1065" s="130" t="s">
        <v>138</v>
      </c>
      <c r="D1065" s="130" t="s">
        <v>137</v>
      </c>
      <c r="F1065" s="130">
        <v>8252287</v>
      </c>
      <c r="I1065" s="130">
        <v>8252287</v>
      </c>
      <c r="K1065" s="130">
        <v>0</v>
      </c>
      <c r="O1065" s="205">
        <v>0</v>
      </c>
    </row>
    <row r="1066" spans="1:15" x14ac:dyDescent="0.2">
      <c r="B1066" s="130" t="s">
        <v>140</v>
      </c>
      <c r="D1066" s="130" t="s">
        <v>139</v>
      </c>
      <c r="F1066" s="130">
        <v>10240800</v>
      </c>
      <c r="I1066" s="130">
        <v>10240800</v>
      </c>
      <c r="K1066" s="130">
        <v>0</v>
      </c>
      <c r="O1066" s="205">
        <v>0</v>
      </c>
    </row>
    <row r="1067" spans="1:15" x14ac:dyDescent="0.2">
      <c r="B1067" s="130" t="s">
        <v>142</v>
      </c>
      <c r="D1067" s="130" t="s">
        <v>141</v>
      </c>
      <c r="F1067" s="130">
        <v>27066336</v>
      </c>
      <c r="I1067" s="130">
        <v>27066336</v>
      </c>
      <c r="K1067" s="130">
        <v>0</v>
      </c>
      <c r="O1067" s="205">
        <v>0</v>
      </c>
    </row>
    <row r="1068" spans="1:15" x14ac:dyDescent="0.2">
      <c r="B1068" s="130" t="s">
        <v>144</v>
      </c>
      <c r="D1068" s="130" t="s">
        <v>143</v>
      </c>
      <c r="F1068" s="130">
        <v>4914591</v>
      </c>
      <c r="I1068" s="130">
        <v>4914591</v>
      </c>
      <c r="K1068" s="130">
        <v>0</v>
      </c>
      <c r="O1068" s="205">
        <v>0</v>
      </c>
    </row>
    <row r="1069" spans="1:15" x14ac:dyDescent="0.2">
      <c r="B1069" s="130" t="s">
        <v>146</v>
      </c>
      <c r="D1069" s="130" t="s">
        <v>145</v>
      </c>
      <c r="F1069" s="130">
        <v>6087818</v>
      </c>
      <c r="I1069" s="130">
        <v>6087818</v>
      </c>
      <c r="K1069" s="130">
        <v>0</v>
      </c>
      <c r="O1069" s="205">
        <v>0</v>
      </c>
    </row>
    <row r="1070" spans="1:15" x14ac:dyDescent="0.2">
      <c r="A1070" s="130" t="s">
        <v>1236</v>
      </c>
      <c r="F1070" s="130">
        <v>55537999.350000001</v>
      </c>
      <c r="I1070" s="130">
        <v>793883398.57000005</v>
      </c>
      <c r="K1070" s="130">
        <v>717202613.83000004</v>
      </c>
      <c r="O1070" s="205">
        <v>-21142785.390000001</v>
      </c>
    </row>
    <row r="1071" spans="1:15" x14ac:dyDescent="0.2">
      <c r="A1071" s="130" t="s">
        <v>1237</v>
      </c>
      <c r="F1071" s="130">
        <v>0</v>
      </c>
      <c r="I1071" s="130">
        <v>2029986</v>
      </c>
      <c r="K1071" s="130">
        <v>2029986</v>
      </c>
      <c r="O1071" s="205">
        <v>0</v>
      </c>
    </row>
    <row r="1072" spans="1:15" x14ac:dyDescent="0.2">
      <c r="B1072" s="130" t="s">
        <v>546</v>
      </c>
      <c r="D1072" s="130" t="s">
        <v>547</v>
      </c>
      <c r="F1072" s="130">
        <v>0</v>
      </c>
      <c r="I1072" s="130">
        <v>2029986</v>
      </c>
      <c r="K1072" s="130">
        <v>0</v>
      </c>
      <c r="O1072" s="205">
        <v>-2029986</v>
      </c>
    </row>
    <row r="1073" spans="1:15" x14ac:dyDescent="0.2">
      <c r="B1073" s="130" t="s">
        <v>893</v>
      </c>
      <c r="D1073" s="130" t="s">
        <v>894</v>
      </c>
      <c r="F1073" s="130">
        <v>0</v>
      </c>
      <c r="I1073" s="130">
        <v>0</v>
      </c>
      <c r="K1073" s="130">
        <v>2029986</v>
      </c>
      <c r="O1073" s="205">
        <v>2029986</v>
      </c>
    </row>
    <row r="1074" spans="1:15" x14ac:dyDescent="0.2">
      <c r="A1074" s="130" t="s">
        <v>1238</v>
      </c>
      <c r="F1074" s="130">
        <v>1366072</v>
      </c>
      <c r="I1074" s="130">
        <v>227705826</v>
      </c>
      <c r="K1074" s="130">
        <v>227668973</v>
      </c>
      <c r="O1074" s="205">
        <v>1329219</v>
      </c>
    </row>
    <row r="1075" spans="1:15" x14ac:dyDescent="0.2">
      <c r="A1075" s="130" t="s">
        <v>1239</v>
      </c>
      <c r="F1075" s="130">
        <v>0</v>
      </c>
      <c r="I1075" s="130">
        <v>185666153</v>
      </c>
      <c r="K1075" s="130">
        <v>185629300</v>
      </c>
      <c r="O1075" s="205">
        <v>-36853</v>
      </c>
    </row>
    <row r="1076" spans="1:15" x14ac:dyDescent="0.2">
      <c r="B1076" s="130" t="s">
        <v>387</v>
      </c>
      <c r="D1076" s="130" t="s">
        <v>388</v>
      </c>
      <c r="F1076" s="130">
        <v>0</v>
      </c>
      <c r="I1076" s="130">
        <v>0</v>
      </c>
      <c r="K1076" s="130">
        <v>1400000</v>
      </c>
      <c r="O1076" s="205">
        <v>1400000</v>
      </c>
    </row>
    <row r="1077" spans="1:15" x14ac:dyDescent="0.2">
      <c r="B1077" s="130" t="s">
        <v>95</v>
      </c>
      <c r="D1077" s="130" t="s">
        <v>94</v>
      </c>
      <c r="F1077" s="130">
        <v>9847000</v>
      </c>
      <c r="I1077" s="130">
        <v>0</v>
      </c>
      <c r="K1077" s="130">
        <v>16198100</v>
      </c>
      <c r="O1077" s="205">
        <v>26045100</v>
      </c>
    </row>
    <row r="1078" spans="1:15" x14ac:dyDescent="0.2">
      <c r="B1078" s="130" t="s">
        <v>107</v>
      </c>
      <c r="D1078" s="130" t="s">
        <v>106</v>
      </c>
      <c r="F1078" s="130">
        <v>23454400</v>
      </c>
      <c r="I1078" s="130">
        <v>0</v>
      </c>
      <c r="K1078" s="130">
        <v>25411000</v>
      </c>
      <c r="O1078" s="205">
        <v>48865400</v>
      </c>
    </row>
    <row r="1079" spans="1:15" x14ac:dyDescent="0.2">
      <c r="B1079" s="130" t="s">
        <v>546</v>
      </c>
      <c r="D1079" s="130" t="s">
        <v>547</v>
      </c>
      <c r="F1079" s="130">
        <v>-170991900</v>
      </c>
      <c r="I1079" s="130">
        <v>185666153</v>
      </c>
      <c r="K1079" s="130">
        <v>0</v>
      </c>
      <c r="O1079" s="205">
        <v>-356658053</v>
      </c>
    </row>
    <row r="1080" spans="1:15" x14ac:dyDescent="0.2">
      <c r="B1080" s="130" t="s">
        <v>551</v>
      </c>
      <c r="D1080" s="130">
        <v>1066726602</v>
      </c>
      <c r="F1080" s="130">
        <v>88500</v>
      </c>
      <c r="I1080" s="130">
        <v>0</v>
      </c>
      <c r="K1080" s="130">
        <v>600000</v>
      </c>
      <c r="O1080" s="205">
        <v>688500</v>
      </c>
    </row>
    <row r="1081" spans="1:15" x14ac:dyDescent="0.2">
      <c r="B1081" s="130" t="s">
        <v>109</v>
      </c>
      <c r="D1081" s="130" t="s">
        <v>108</v>
      </c>
      <c r="F1081" s="130">
        <v>11444000</v>
      </c>
      <c r="I1081" s="130">
        <v>0</v>
      </c>
      <c r="K1081" s="130">
        <v>18255700</v>
      </c>
      <c r="O1081" s="205">
        <v>29699700</v>
      </c>
    </row>
    <row r="1082" spans="1:15" x14ac:dyDescent="0.2">
      <c r="B1082" s="130" t="s">
        <v>151</v>
      </c>
      <c r="D1082" s="130" t="s">
        <v>150</v>
      </c>
      <c r="F1082" s="130">
        <v>67775000</v>
      </c>
      <c r="I1082" s="130">
        <v>0</v>
      </c>
      <c r="K1082" s="130">
        <v>70775000</v>
      </c>
      <c r="O1082" s="205">
        <v>138550000</v>
      </c>
    </row>
    <row r="1083" spans="1:15" x14ac:dyDescent="0.2">
      <c r="B1083" s="130" t="s">
        <v>115</v>
      </c>
      <c r="D1083" s="130">
        <v>80193255</v>
      </c>
      <c r="F1083" s="130">
        <v>3201500</v>
      </c>
      <c r="I1083" s="130">
        <v>0</v>
      </c>
      <c r="K1083" s="130">
        <v>2512800</v>
      </c>
      <c r="O1083" s="205">
        <v>5714300</v>
      </c>
    </row>
    <row r="1084" spans="1:15" x14ac:dyDescent="0.2">
      <c r="B1084" s="130" t="s">
        <v>117</v>
      </c>
      <c r="D1084" s="130" t="s">
        <v>116</v>
      </c>
      <c r="F1084" s="130">
        <v>22004000</v>
      </c>
      <c r="I1084" s="130">
        <v>0</v>
      </c>
      <c r="K1084" s="130">
        <v>22220000</v>
      </c>
      <c r="O1084" s="205">
        <v>44224000</v>
      </c>
    </row>
    <row r="1085" spans="1:15" x14ac:dyDescent="0.2">
      <c r="B1085" s="130" t="s">
        <v>135</v>
      </c>
      <c r="D1085" s="130" t="s">
        <v>134</v>
      </c>
      <c r="F1085" s="130">
        <v>11399000</v>
      </c>
      <c r="I1085" s="130">
        <v>0</v>
      </c>
      <c r="K1085" s="130">
        <v>12892200</v>
      </c>
      <c r="O1085" s="205">
        <v>24291200</v>
      </c>
    </row>
    <row r="1086" spans="1:15" x14ac:dyDescent="0.2">
      <c r="B1086" s="130" t="s">
        <v>1228</v>
      </c>
      <c r="D1086" s="130" t="s">
        <v>1229</v>
      </c>
      <c r="F1086" s="130">
        <v>0</v>
      </c>
      <c r="I1086" s="130">
        <v>0</v>
      </c>
      <c r="K1086" s="130">
        <v>354500</v>
      </c>
      <c r="O1086" s="205">
        <v>354500</v>
      </c>
    </row>
    <row r="1087" spans="1:15" x14ac:dyDescent="0.2">
      <c r="B1087" s="130" t="s">
        <v>834</v>
      </c>
      <c r="D1087" s="130">
        <v>79159710</v>
      </c>
      <c r="F1087" s="130">
        <v>0</v>
      </c>
      <c r="I1087" s="130">
        <v>0</v>
      </c>
      <c r="K1087" s="130">
        <v>350000</v>
      </c>
      <c r="O1087" s="205">
        <v>350000</v>
      </c>
    </row>
    <row r="1088" spans="1:15" x14ac:dyDescent="0.2">
      <c r="B1088" s="130" t="s">
        <v>142</v>
      </c>
      <c r="D1088" s="130" t="s">
        <v>141</v>
      </c>
      <c r="F1088" s="130">
        <v>20740000</v>
      </c>
      <c r="I1088" s="130">
        <v>0</v>
      </c>
      <c r="K1088" s="130">
        <v>14660000</v>
      </c>
      <c r="O1088" s="205">
        <v>35400000</v>
      </c>
    </row>
    <row r="1089" spans="1:15" x14ac:dyDescent="0.2">
      <c r="B1089" s="130" t="s">
        <v>914</v>
      </c>
      <c r="D1089" s="130" t="s">
        <v>915</v>
      </c>
      <c r="F1089" s="130">
        <v>1038500</v>
      </c>
      <c r="I1089" s="130">
        <v>0</v>
      </c>
      <c r="K1089" s="130">
        <v>0</v>
      </c>
      <c r="O1089" s="205">
        <v>1038500</v>
      </c>
    </row>
    <row r="1090" spans="1:15" x14ac:dyDescent="0.2">
      <c r="A1090" s="130" t="s">
        <v>1240</v>
      </c>
      <c r="F1090" s="130">
        <v>1366072</v>
      </c>
      <c r="I1090" s="130">
        <v>29637780</v>
      </c>
      <c r="K1090" s="130">
        <v>29637780</v>
      </c>
      <c r="O1090" s="205">
        <v>1366072</v>
      </c>
    </row>
    <row r="1091" spans="1:15" x14ac:dyDescent="0.2">
      <c r="B1091" s="130" t="s">
        <v>396</v>
      </c>
      <c r="D1091" s="130">
        <v>1015472110</v>
      </c>
      <c r="F1091" s="130">
        <v>0</v>
      </c>
      <c r="I1091" s="130">
        <v>0</v>
      </c>
      <c r="K1091" s="130">
        <v>275822</v>
      </c>
      <c r="O1091" s="205">
        <v>275822</v>
      </c>
    </row>
    <row r="1092" spans="1:15" x14ac:dyDescent="0.2">
      <c r="B1092" s="130" t="s">
        <v>93</v>
      </c>
      <c r="D1092" s="130" t="s">
        <v>92</v>
      </c>
      <c r="F1092" s="130">
        <v>925780</v>
      </c>
      <c r="I1092" s="130">
        <v>0</v>
      </c>
      <c r="K1092" s="130">
        <v>0</v>
      </c>
      <c r="O1092" s="205">
        <v>925780</v>
      </c>
    </row>
    <row r="1093" spans="1:15" x14ac:dyDescent="0.2">
      <c r="B1093" s="130" t="s">
        <v>419</v>
      </c>
      <c r="D1093" s="130" t="s">
        <v>420</v>
      </c>
      <c r="F1093" s="130">
        <v>0</v>
      </c>
      <c r="I1093" s="130">
        <v>0</v>
      </c>
      <c r="K1093" s="130">
        <v>194910</v>
      </c>
      <c r="O1093" s="205">
        <v>194910</v>
      </c>
    </row>
    <row r="1094" spans="1:15" x14ac:dyDescent="0.2">
      <c r="B1094" s="130" t="s">
        <v>97</v>
      </c>
      <c r="D1094" s="130" t="s">
        <v>96</v>
      </c>
      <c r="F1094" s="130">
        <v>0</v>
      </c>
      <c r="I1094" s="130">
        <v>0</v>
      </c>
      <c r="K1094" s="130">
        <v>1780000</v>
      </c>
      <c r="O1094" s="205">
        <v>1780000</v>
      </c>
    </row>
    <row r="1095" spans="1:15" x14ac:dyDescent="0.2">
      <c r="B1095" s="130" t="s">
        <v>99</v>
      </c>
      <c r="D1095" s="130" t="s">
        <v>98</v>
      </c>
      <c r="F1095" s="130">
        <v>3718100</v>
      </c>
      <c r="I1095" s="130">
        <v>0</v>
      </c>
      <c r="K1095" s="130">
        <v>0</v>
      </c>
      <c r="O1095" s="205">
        <v>3718100</v>
      </c>
    </row>
    <row r="1096" spans="1:15" x14ac:dyDescent="0.2">
      <c r="B1096" s="130" t="s">
        <v>100</v>
      </c>
      <c r="D1096" s="130">
        <v>1126965286</v>
      </c>
      <c r="F1096" s="130">
        <v>1102688</v>
      </c>
      <c r="I1096" s="130">
        <v>0</v>
      </c>
      <c r="K1096" s="130">
        <v>4252524</v>
      </c>
      <c r="O1096" s="205">
        <v>5355212</v>
      </c>
    </row>
    <row r="1097" spans="1:15" x14ac:dyDescent="0.2">
      <c r="B1097" s="130" t="s">
        <v>102</v>
      </c>
      <c r="D1097" s="130">
        <v>1010248216</v>
      </c>
      <c r="F1097" s="130">
        <v>0</v>
      </c>
      <c r="I1097" s="130">
        <v>0</v>
      </c>
      <c r="K1097" s="130">
        <v>1311000</v>
      </c>
      <c r="O1097" s="205">
        <v>1311000</v>
      </c>
    </row>
    <row r="1098" spans="1:15" x14ac:dyDescent="0.2">
      <c r="B1098" s="130" t="s">
        <v>103</v>
      </c>
      <c r="D1098" s="130">
        <v>51720934</v>
      </c>
      <c r="F1098" s="130">
        <v>0</v>
      </c>
      <c r="I1098" s="130">
        <v>0</v>
      </c>
      <c r="K1098" s="130">
        <v>145656</v>
      </c>
      <c r="O1098" s="205">
        <v>145656</v>
      </c>
    </row>
    <row r="1099" spans="1:15" x14ac:dyDescent="0.2">
      <c r="B1099" s="130" t="s">
        <v>546</v>
      </c>
      <c r="D1099" s="130" t="s">
        <v>547</v>
      </c>
      <c r="F1099" s="130">
        <v>-15806640</v>
      </c>
      <c r="I1099" s="130">
        <v>29637780</v>
      </c>
      <c r="K1099" s="130">
        <v>0</v>
      </c>
      <c r="O1099" s="205">
        <v>-45444420</v>
      </c>
    </row>
    <row r="1100" spans="1:15" x14ac:dyDescent="0.2">
      <c r="B1100" s="130" t="s">
        <v>559</v>
      </c>
      <c r="D1100" s="130">
        <v>1063616131</v>
      </c>
      <c r="F1100" s="130">
        <v>0</v>
      </c>
      <c r="I1100" s="130">
        <v>0</v>
      </c>
      <c r="K1100" s="130">
        <v>425760</v>
      </c>
      <c r="O1100" s="205">
        <v>425760</v>
      </c>
    </row>
    <row r="1101" spans="1:15" x14ac:dyDescent="0.2">
      <c r="B1101" s="130" t="s">
        <v>738</v>
      </c>
      <c r="D1101" s="130" t="s">
        <v>739</v>
      </c>
      <c r="F1101" s="130">
        <v>1109200</v>
      </c>
      <c r="I1101" s="130">
        <v>0</v>
      </c>
      <c r="K1101" s="130">
        <v>0</v>
      </c>
      <c r="O1101" s="205">
        <v>1109200</v>
      </c>
    </row>
    <row r="1102" spans="1:15" x14ac:dyDescent="0.2">
      <c r="B1102" s="130" t="s">
        <v>127</v>
      </c>
      <c r="D1102" s="130" t="s">
        <v>126</v>
      </c>
      <c r="F1102" s="130">
        <v>1574788</v>
      </c>
      <c r="I1102" s="130">
        <v>0</v>
      </c>
      <c r="K1102" s="130">
        <v>2882038</v>
      </c>
      <c r="O1102" s="205">
        <v>4456826</v>
      </c>
    </row>
    <row r="1103" spans="1:15" x14ac:dyDescent="0.2">
      <c r="B1103" s="130" t="s">
        <v>1226</v>
      </c>
      <c r="D1103" s="130" t="s">
        <v>1227</v>
      </c>
      <c r="F1103" s="130">
        <v>0</v>
      </c>
      <c r="I1103" s="130">
        <v>0</v>
      </c>
      <c r="K1103" s="130">
        <v>212800</v>
      </c>
      <c r="O1103" s="205">
        <v>212800</v>
      </c>
    </row>
    <row r="1104" spans="1:15" x14ac:dyDescent="0.2">
      <c r="B1104" s="130" t="s">
        <v>128</v>
      </c>
      <c r="D1104" s="130">
        <v>1030623366</v>
      </c>
      <c r="F1104" s="130">
        <v>2273660</v>
      </c>
      <c r="I1104" s="130">
        <v>0</v>
      </c>
      <c r="K1104" s="130">
        <v>3575260</v>
      </c>
      <c r="O1104" s="205">
        <v>5848920</v>
      </c>
    </row>
    <row r="1105" spans="1:15" x14ac:dyDescent="0.2">
      <c r="B1105" s="130" t="s">
        <v>131</v>
      </c>
      <c r="D1105" s="130">
        <v>1018427887</v>
      </c>
      <c r="F1105" s="130">
        <v>0</v>
      </c>
      <c r="I1105" s="130">
        <v>0</v>
      </c>
      <c r="K1105" s="130">
        <v>3189887</v>
      </c>
      <c r="O1105" s="205">
        <v>3189887</v>
      </c>
    </row>
    <row r="1106" spans="1:15" x14ac:dyDescent="0.2">
      <c r="B1106" s="130" t="s">
        <v>822</v>
      </c>
      <c r="D1106" s="130" t="s">
        <v>1230</v>
      </c>
      <c r="F1106" s="130">
        <v>0</v>
      </c>
      <c r="I1106" s="130">
        <v>0</v>
      </c>
      <c r="K1106" s="130">
        <v>382484</v>
      </c>
      <c r="O1106" s="205">
        <v>382484</v>
      </c>
    </row>
    <row r="1107" spans="1:15" x14ac:dyDescent="0.2">
      <c r="B1107" s="130" t="s">
        <v>822</v>
      </c>
      <c r="D1107" s="130" t="s">
        <v>823</v>
      </c>
      <c r="F1107" s="130">
        <v>1844200</v>
      </c>
      <c r="I1107" s="130">
        <v>0</v>
      </c>
      <c r="K1107" s="130">
        <v>2883814</v>
      </c>
      <c r="O1107" s="205">
        <v>4728014</v>
      </c>
    </row>
    <row r="1108" spans="1:15" x14ac:dyDescent="0.2">
      <c r="B1108" s="130" t="s">
        <v>138</v>
      </c>
      <c r="D1108" s="130" t="s">
        <v>137</v>
      </c>
      <c r="F1108" s="130">
        <v>649120</v>
      </c>
      <c r="I1108" s="130">
        <v>0</v>
      </c>
      <c r="K1108" s="130">
        <v>2153667</v>
      </c>
      <c r="O1108" s="205">
        <v>2802787</v>
      </c>
    </row>
    <row r="1109" spans="1:15" x14ac:dyDescent="0.2">
      <c r="B1109" s="130" t="s">
        <v>140</v>
      </c>
      <c r="D1109" s="130" t="s">
        <v>139</v>
      </c>
      <c r="F1109" s="130">
        <v>1581384</v>
      </c>
      <c r="I1109" s="130">
        <v>0</v>
      </c>
      <c r="K1109" s="130">
        <v>0</v>
      </c>
      <c r="O1109" s="205">
        <v>1581384</v>
      </c>
    </row>
    <row r="1110" spans="1:15" x14ac:dyDescent="0.2">
      <c r="B1110" s="130" t="s">
        <v>896</v>
      </c>
      <c r="D1110" s="130">
        <v>1000270372</v>
      </c>
      <c r="F1110" s="130">
        <v>0</v>
      </c>
      <c r="I1110" s="130">
        <v>0</v>
      </c>
      <c r="K1110" s="130">
        <v>659722</v>
      </c>
      <c r="O1110" s="205">
        <v>659722</v>
      </c>
    </row>
    <row r="1111" spans="1:15" x14ac:dyDescent="0.2">
      <c r="B1111" s="130" t="s">
        <v>913</v>
      </c>
      <c r="D1111" s="130">
        <v>1020760486</v>
      </c>
      <c r="F1111" s="130">
        <v>0</v>
      </c>
      <c r="I1111" s="130">
        <v>0</v>
      </c>
      <c r="K1111" s="130">
        <v>437000</v>
      </c>
      <c r="O1111" s="205">
        <v>437000</v>
      </c>
    </row>
    <row r="1112" spans="1:15" x14ac:dyDescent="0.2">
      <c r="B1112" s="130" t="s">
        <v>144</v>
      </c>
      <c r="D1112" s="130" t="s">
        <v>143</v>
      </c>
      <c r="F1112" s="130">
        <v>344000</v>
      </c>
      <c r="I1112" s="130">
        <v>0</v>
      </c>
      <c r="K1112" s="130">
        <v>2133000</v>
      </c>
      <c r="O1112" s="205">
        <v>2477000</v>
      </c>
    </row>
    <row r="1113" spans="1:15" x14ac:dyDescent="0.2">
      <c r="B1113" s="130" t="s">
        <v>146</v>
      </c>
      <c r="D1113" s="130" t="s">
        <v>145</v>
      </c>
      <c r="F1113" s="130">
        <v>2049792</v>
      </c>
      <c r="I1113" s="130">
        <v>0</v>
      </c>
      <c r="K1113" s="130">
        <v>2742436</v>
      </c>
      <c r="O1113" s="205">
        <v>4792228</v>
      </c>
    </row>
    <row r="1114" spans="1:15" x14ac:dyDescent="0.2">
      <c r="A1114" s="130" t="s">
        <v>1241</v>
      </c>
      <c r="F1114" s="130">
        <v>0</v>
      </c>
      <c r="I1114" s="130">
        <v>12401893</v>
      </c>
      <c r="K1114" s="130">
        <v>12401893</v>
      </c>
      <c r="O1114" s="205">
        <v>0</v>
      </c>
    </row>
    <row r="1115" spans="1:15" x14ac:dyDescent="0.2">
      <c r="B1115" s="130" t="s">
        <v>546</v>
      </c>
      <c r="D1115" s="130" t="s">
        <v>547</v>
      </c>
      <c r="F1115" s="130">
        <v>-12501641</v>
      </c>
      <c r="I1115" s="130">
        <v>12401893</v>
      </c>
      <c r="K1115" s="130">
        <v>0</v>
      </c>
      <c r="O1115" s="205">
        <v>-24903534</v>
      </c>
    </row>
    <row r="1116" spans="1:15" x14ac:dyDescent="0.2">
      <c r="B1116" s="130" t="s">
        <v>156</v>
      </c>
      <c r="D1116" s="130" t="s">
        <v>155</v>
      </c>
      <c r="F1116" s="130">
        <v>12501641</v>
      </c>
      <c r="I1116" s="130">
        <v>0</v>
      </c>
      <c r="K1116" s="130">
        <v>12401893</v>
      </c>
      <c r="O1116" s="205">
        <v>24903534</v>
      </c>
    </row>
    <row r="1117" spans="1:15" x14ac:dyDescent="0.2">
      <c r="A1117" s="130" t="s">
        <v>1242</v>
      </c>
      <c r="F1117" s="130">
        <v>-1162072</v>
      </c>
      <c r="I1117" s="130">
        <v>5868491</v>
      </c>
      <c r="K1117" s="130">
        <v>6095531</v>
      </c>
      <c r="O1117" s="205">
        <v>-935032</v>
      </c>
    </row>
    <row r="1118" spans="1:15" x14ac:dyDescent="0.2">
      <c r="A1118" s="130" t="s">
        <v>1243</v>
      </c>
      <c r="F1118" s="130">
        <v>-1162072</v>
      </c>
      <c r="I1118" s="130">
        <v>1248967</v>
      </c>
      <c r="K1118" s="130">
        <v>1248967</v>
      </c>
      <c r="O1118" s="205">
        <v>-1162072</v>
      </c>
    </row>
    <row r="1119" spans="1:15" x14ac:dyDescent="0.2">
      <c r="B1119" s="130" t="s">
        <v>100</v>
      </c>
      <c r="D1119" s="130">
        <v>1126965286</v>
      </c>
      <c r="F1119" s="130">
        <v>222496</v>
      </c>
      <c r="I1119" s="130">
        <v>0</v>
      </c>
      <c r="K1119" s="130">
        <v>0</v>
      </c>
      <c r="O1119" s="205">
        <v>222496</v>
      </c>
    </row>
    <row r="1120" spans="1:15" x14ac:dyDescent="0.2">
      <c r="B1120" s="130" t="s">
        <v>467</v>
      </c>
      <c r="D1120" s="130">
        <v>80902368</v>
      </c>
      <c r="F1120" s="130">
        <v>0</v>
      </c>
      <c r="I1120" s="130">
        <v>0</v>
      </c>
      <c r="K1120" s="130">
        <v>390520</v>
      </c>
      <c r="O1120" s="205">
        <v>390520</v>
      </c>
    </row>
    <row r="1121" spans="1:15" x14ac:dyDescent="0.2">
      <c r="B1121" s="130" t="s">
        <v>471</v>
      </c>
      <c r="D1121" s="130" t="s">
        <v>472</v>
      </c>
      <c r="F1121" s="130">
        <v>120585</v>
      </c>
      <c r="I1121" s="130">
        <v>0</v>
      </c>
      <c r="K1121" s="130">
        <v>130964</v>
      </c>
      <c r="O1121" s="205">
        <v>251549</v>
      </c>
    </row>
    <row r="1122" spans="1:15" x14ac:dyDescent="0.2">
      <c r="B1122" s="130" t="s">
        <v>505</v>
      </c>
      <c r="D1122" s="130" t="s">
        <v>506</v>
      </c>
      <c r="F1122" s="130">
        <v>3093722</v>
      </c>
      <c r="I1122" s="130">
        <v>0</v>
      </c>
      <c r="K1122" s="130">
        <v>403111</v>
      </c>
      <c r="O1122" s="205">
        <v>3496833</v>
      </c>
    </row>
    <row r="1123" spans="1:15" x14ac:dyDescent="0.2">
      <c r="B1123" s="130" t="s">
        <v>527</v>
      </c>
      <c r="D1123" s="130" t="s">
        <v>528</v>
      </c>
      <c r="F1123" s="130">
        <v>0</v>
      </c>
      <c r="I1123" s="130">
        <v>0</v>
      </c>
      <c r="K1123" s="130">
        <v>190714</v>
      </c>
      <c r="O1123" s="205">
        <v>190714</v>
      </c>
    </row>
    <row r="1124" spans="1:15" x14ac:dyDescent="0.2">
      <c r="B1124" s="130" t="s">
        <v>546</v>
      </c>
      <c r="D1124" s="130" t="s">
        <v>547</v>
      </c>
      <c r="F1124" s="130">
        <v>-5142944</v>
      </c>
      <c r="I1124" s="130">
        <v>1248967</v>
      </c>
      <c r="K1124" s="130">
        <v>0</v>
      </c>
      <c r="O1124" s="205">
        <v>-6391911</v>
      </c>
    </row>
    <row r="1125" spans="1:15" x14ac:dyDescent="0.2">
      <c r="B1125" s="130" t="s">
        <v>592</v>
      </c>
      <c r="D1125" s="130" t="s">
        <v>593</v>
      </c>
      <c r="F1125" s="130">
        <v>249309</v>
      </c>
      <c r="I1125" s="130">
        <v>0</v>
      </c>
      <c r="K1125" s="130">
        <v>0</v>
      </c>
      <c r="O1125" s="205">
        <v>249309</v>
      </c>
    </row>
    <row r="1126" spans="1:15" x14ac:dyDescent="0.2">
      <c r="B1126" s="130" t="s">
        <v>626</v>
      </c>
      <c r="D1126" s="130" t="s">
        <v>627</v>
      </c>
      <c r="F1126" s="130">
        <v>0</v>
      </c>
      <c r="I1126" s="130">
        <v>0</v>
      </c>
      <c r="K1126" s="130">
        <v>60000</v>
      </c>
      <c r="O1126" s="205">
        <v>60000</v>
      </c>
    </row>
    <row r="1127" spans="1:15" x14ac:dyDescent="0.2">
      <c r="B1127" s="130" t="s">
        <v>127</v>
      </c>
      <c r="D1127" s="130" t="s">
        <v>126</v>
      </c>
      <c r="F1127" s="130">
        <v>294760</v>
      </c>
      <c r="I1127" s="130">
        <v>0</v>
      </c>
      <c r="K1127" s="130">
        <v>0</v>
      </c>
      <c r="O1127" s="205">
        <v>294760</v>
      </c>
    </row>
    <row r="1128" spans="1:15" x14ac:dyDescent="0.2">
      <c r="B1128" s="130" t="s">
        <v>896</v>
      </c>
      <c r="D1128" s="130">
        <v>1000270372</v>
      </c>
      <c r="F1128" s="130">
        <v>0</v>
      </c>
      <c r="I1128" s="130">
        <v>0</v>
      </c>
      <c r="K1128" s="130">
        <v>73658</v>
      </c>
      <c r="O1128" s="205">
        <v>73658</v>
      </c>
    </row>
    <row r="1129" spans="1:15" x14ac:dyDescent="0.2">
      <c r="A1129" s="130" t="s">
        <v>1244</v>
      </c>
      <c r="F1129" s="130">
        <v>0</v>
      </c>
      <c r="I1129" s="130">
        <v>277993</v>
      </c>
      <c r="K1129" s="130">
        <v>277993</v>
      </c>
      <c r="O1129" s="205">
        <v>0</v>
      </c>
    </row>
    <row r="1130" spans="1:15" x14ac:dyDescent="0.2">
      <c r="B1130" s="130" t="s">
        <v>442</v>
      </c>
      <c r="D1130" s="130" t="s">
        <v>443</v>
      </c>
      <c r="F1130" s="130">
        <v>121651</v>
      </c>
      <c r="I1130" s="130">
        <v>0</v>
      </c>
      <c r="K1130" s="130">
        <v>184275</v>
      </c>
      <c r="O1130" s="205">
        <v>305926</v>
      </c>
    </row>
    <row r="1131" spans="1:15" x14ac:dyDescent="0.2">
      <c r="B1131" s="130" t="s">
        <v>505</v>
      </c>
      <c r="D1131" s="130" t="s">
        <v>506</v>
      </c>
      <c r="F1131" s="130">
        <v>0</v>
      </c>
      <c r="I1131" s="130">
        <v>0</v>
      </c>
      <c r="K1131" s="130">
        <v>83218</v>
      </c>
      <c r="O1131" s="205">
        <v>83218</v>
      </c>
    </row>
    <row r="1132" spans="1:15" x14ac:dyDescent="0.2">
      <c r="B1132" s="130" t="s">
        <v>546</v>
      </c>
      <c r="D1132" s="130" t="s">
        <v>547</v>
      </c>
      <c r="F1132" s="130">
        <v>-121651</v>
      </c>
      <c r="I1132" s="130">
        <v>277993</v>
      </c>
      <c r="K1132" s="130">
        <v>0</v>
      </c>
      <c r="O1132" s="205">
        <v>-399644</v>
      </c>
    </row>
    <row r="1133" spans="1:15" x14ac:dyDescent="0.2">
      <c r="B1133" s="130" t="s">
        <v>148</v>
      </c>
      <c r="D1133" s="130" t="s">
        <v>147</v>
      </c>
      <c r="F1133" s="130">
        <v>0</v>
      </c>
      <c r="I1133" s="130">
        <v>0</v>
      </c>
      <c r="K1133" s="130">
        <v>10500</v>
      </c>
      <c r="O1133" s="205">
        <v>10500</v>
      </c>
    </row>
    <row r="1134" spans="1:15" x14ac:dyDescent="0.2">
      <c r="A1134" s="130" t="s">
        <v>1245</v>
      </c>
      <c r="F1134" s="130">
        <v>0</v>
      </c>
      <c r="I1134" s="130">
        <v>39785</v>
      </c>
      <c r="K1134" s="130">
        <v>39785</v>
      </c>
      <c r="O1134" s="205">
        <v>0</v>
      </c>
    </row>
    <row r="1135" spans="1:15" x14ac:dyDescent="0.2">
      <c r="B1135" s="130" t="s">
        <v>546</v>
      </c>
      <c r="D1135" s="130" t="s">
        <v>547</v>
      </c>
      <c r="F1135" s="130">
        <v>-32381</v>
      </c>
      <c r="I1135" s="130">
        <v>39785</v>
      </c>
      <c r="K1135" s="130">
        <v>0</v>
      </c>
      <c r="O1135" s="205">
        <v>-72166</v>
      </c>
    </row>
    <row r="1136" spans="1:15" x14ac:dyDescent="0.2">
      <c r="B1136" s="130" t="s">
        <v>905</v>
      </c>
      <c r="D1136" s="130" t="s">
        <v>906</v>
      </c>
      <c r="F1136" s="130">
        <v>32381</v>
      </c>
      <c r="I1136" s="130">
        <v>0</v>
      </c>
      <c r="K1136" s="130">
        <v>39785</v>
      </c>
      <c r="O1136" s="205">
        <v>72166</v>
      </c>
    </row>
    <row r="1137" spans="1:15" x14ac:dyDescent="0.2">
      <c r="A1137" s="130" t="s">
        <v>1246</v>
      </c>
      <c r="F1137" s="130">
        <v>0</v>
      </c>
      <c r="I1137" s="130">
        <v>4301746</v>
      </c>
      <c r="K1137" s="130">
        <v>4528786</v>
      </c>
      <c r="O1137" s="205">
        <v>227040</v>
      </c>
    </row>
    <row r="1138" spans="1:15" x14ac:dyDescent="0.2">
      <c r="B1138" s="130" t="s">
        <v>437</v>
      </c>
      <c r="D1138" s="130" t="s">
        <v>438</v>
      </c>
      <c r="F1138" s="130">
        <v>0</v>
      </c>
      <c r="I1138" s="130">
        <v>0</v>
      </c>
      <c r="K1138" s="130">
        <v>227040</v>
      </c>
      <c r="O1138" s="205">
        <v>227040</v>
      </c>
    </row>
    <row r="1139" spans="1:15" x14ac:dyDescent="0.2">
      <c r="B1139" s="130" t="s">
        <v>446</v>
      </c>
      <c r="D1139" s="130" t="s">
        <v>447</v>
      </c>
      <c r="F1139" s="130">
        <v>0</v>
      </c>
      <c r="I1139" s="130">
        <v>0</v>
      </c>
      <c r="K1139" s="130">
        <v>244800</v>
      </c>
      <c r="O1139" s="205">
        <v>244800</v>
      </c>
    </row>
    <row r="1140" spans="1:15" x14ac:dyDescent="0.2">
      <c r="B1140" s="130" t="s">
        <v>546</v>
      </c>
      <c r="D1140" s="130" t="s">
        <v>547</v>
      </c>
      <c r="F1140" s="130">
        <v>-488800</v>
      </c>
      <c r="I1140" s="130">
        <v>4301746</v>
      </c>
      <c r="K1140" s="130">
        <v>0</v>
      </c>
      <c r="O1140" s="205">
        <v>-4790546</v>
      </c>
    </row>
    <row r="1141" spans="1:15" x14ac:dyDescent="0.2">
      <c r="B1141" s="130" t="s">
        <v>567</v>
      </c>
      <c r="D1141" s="130" t="s">
        <v>568</v>
      </c>
      <c r="F1141" s="130">
        <v>288600</v>
      </c>
      <c r="I1141" s="130">
        <v>0</v>
      </c>
      <c r="K1141" s="130">
        <v>0</v>
      </c>
      <c r="O1141" s="205">
        <v>288600</v>
      </c>
    </row>
    <row r="1142" spans="1:15" x14ac:dyDescent="0.2">
      <c r="B1142" s="130" t="s">
        <v>626</v>
      </c>
      <c r="D1142" s="130" t="s">
        <v>627</v>
      </c>
      <c r="F1142" s="130">
        <v>0</v>
      </c>
      <c r="I1142" s="130">
        <v>0</v>
      </c>
      <c r="K1142" s="130">
        <v>2177100</v>
      </c>
      <c r="O1142" s="205">
        <v>2177100</v>
      </c>
    </row>
    <row r="1143" spans="1:15" x14ac:dyDescent="0.2">
      <c r="B1143" s="130" t="s">
        <v>653</v>
      </c>
      <c r="D1143" s="130" t="s">
        <v>654</v>
      </c>
      <c r="F1143" s="130">
        <v>0</v>
      </c>
      <c r="I1143" s="130">
        <v>0</v>
      </c>
      <c r="K1143" s="130">
        <v>162000</v>
      </c>
      <c r="O1143" s="205">
        <v>162000</v>
      </c>
    </row>
    <row r="1144" spans="1:15" x14ac:dyDescent="0.2">
      <c r="B1144" s="130" t="s">
        <v>741</v>
      </c>
      <c r="D1144" s="130">
        <v>80354807</v>
      </c>
      <c r="F1144" s="130">
        <v>0</v>
      </c>
      <c r="I1144" s="130">
        <v>0</v>
      </c>
      <c r="K1144" s="130">
        <v>144000</v>
      </c>
      <c r="O1144" s="205">
        <v>144000</v>
      </c>
    </row>
    <row r="1145" spans="1:15" x14ac:dyDescent="0.2">
      <c r="B1145" s="130" t="s">
        <v>745</v>
      </c>
      <c r="D1145" s="130">
        <v>53045561</v>
      </c>
      <c r="F1145" s="130">
        <v>100000</v>
      </c>
      <c r="I1145" s="130">
        <v>0</v>
      </c>
      <c r="K1145" s="130">
        <v>1393846</v>
      </c>
      <c r="O1145" s="205">
        <v>1493846</v>
      </c>
    </row>
    <row r="1146" spans="1:15" x14ac:dyDescent="0.2">
      <c r="B1146" s="130" t="s">
        <v>754</v>
      </c>
      <c r="D1146" s="130" t="s">
        <v>755</v>
      </c>
      <c r="F1146" s="130">
        <v>100200</v>
      </c>
      <c r="I1146" s="130">
        <v>0</v>
      </c>
      <c r="K1146" s="130">
        <v>0</v>
      </c>
      <c r="O1146" s="205">
        <v>100200</v>
      </c>
    </row>
    <row r="1147" spans="1:15" x14ac:dyDescent="0.2">
      <c r="B1147" s="130" t="s">
        <v>896</v>
      </c>
      <c r="D1147" s="130">
        <v>1000270372</v>
      </c>
      <c r="F1147" s="130">
        <v>0</v>
      </c>
      <c r="I1147" s="130">
        <v>0</v>
      </c>
      <c r="K1147" s="130">
        <v>180000</v>
      </c>
      <c r="O1147" s="205">
        <v>180000</v>
      </c>
    </row>
    <row r="1148" spans="1:15" x14ac:dyDescent="0.2">
      <c r="A1148" s="130" t="s">
        <v>1247</v>
      </c>
      <c r="F1148" s="130">
        <v>0.43</v>
      </c>
      <c r="I1148" s="130">
        <v>7380002.5700000003</v>
      </c>
      <c r="K1148" s="130">
        <v>7380001.5700000003</v>
      </c>
      <c r="O1148" s="205">
        <v>-0.56999999999999995</v>
      </c>
    </row>
    <row r="1149" spans="1:15" x14ac:dyDescent="0.2">
      <c r="A1149" s="130" t="s">
        <v>1248</v>
      </c>
      <c r="F1149" s="130">
        <v>0.43</v>
      </c>
      <c r="I1149" s="130">
        <v>7380002.5700000003</v>
      </c>
      <c r="K1149" s="130">
        <v>7380001.5700000003</v>
      </c>
      <c r="O1149" s="205">
        <v>-0.56999999999999995</v>
      </c>
    </row>
    <row r="1150" spans="1:15" x14ac:dyDescent="0.2">
      <c r="B1150" s="130" t="s">
        <v>546</v>
      </c>
      <c r="D1150" s="130" t="s">
        <v>547</v>
      </c>
      <c r="F1150" s="130">
        <v>-6455937</v>
      </c>
      <c r="I1150" s="130">
        <v>7380002.5700000003</v>
      </c>
      <c r="K1150" s="130">
        <v>0</v>
      </c>
      <c r="O1150" s="205">
        <v>-13835939.57</v>
      </c>
    </row>
    <row r="1151" spans="1:15" x14ac:dyDescent="0.2">
      <c r="B1151" s="130" t="s">
        <v>563</v>
      </c>
      <c r="D1151" s="130" t="s">
        <v>564</v>
      </c>
      <c r="F1151" s="130">
        <v>6455937.4299999997</v>
      </c>
      <c r="I1151" s="130">
        <v>0</v>
      </c>
      <c r="K1151" s="130">
        <v>6820001.5700000003</v>
      </c>
      <c r="O1151" s="205">
        <v>13275939</v>
      </c>
    </row>
    <row r="1152" spans="1:15" x14ac:dyDescent="0.2">
      <c r="B1152" s="130" t="s">
        <v>791</v>
      </c>
      <c r="D1152" s="130" t="s">
        <v>792</v>
      </c>
      <c r="F1152" s="130">
        <v>0</v>
      </c>
      <c r="I1152" s="130">
        <v>0</v>
      </c>
      <c r="K1152" s="130">
        <v>560000</v>
      </c>
      <c r="O1152" s="205">
        <v>560000</v>
      </c>
    </row>
    <row r="1153" spans="1:15" x14ac:dyDescent="0.2">
      <c r="A1153" s="130" t="s">
        <v>1249</v>
      </c>
      <c r="F1153" s="130">
        <v>0</v>
      </c>
      <c r="I1153" s="130">
        <v>27051093</v>
      </c>
      <c r="K1153" s="130">
        <v>35674447</v>
      </c>
      <c r="O1153" s="205">
        <v>8623354</v>
      </c>
    </row>
    <row r="1154" spans="1:15" x14ac:dyDescent="0.2">
      <c r="A1154" s="130" t="s">
        <v>1250</v>
      </c>
      <c r="F1154" s="130">
        <v>0</v>
      </c>
      <c r="I1154" s="130">
        <v>27051093</v>
      </c>
      <c r="K1154" s="130">
        <v>35674447</v>
      </c>
      <c r="O1154" s="205">
        <v>8623354</v>
      </c>
    </row>
    <row r="1155" spans="1:15" x14ac:dyDescent="0.2">
      <c r="B1155" s="130" t="s">
        <v>394</v>
      </c>
      <c r="D1155" s="130" t="s">
        <v>395</v>
      </c>
      <c r="F1155" s="130">
        <v>0</v>
      </c>
      <c r="I1155" s="130">
        <v>0</v>
      </c>
      <c r="K1155" s="130">
        <v>8875000</v>
      </c>
      <c r="O1155" s="205">
        <v>8875000</v>
      </c>
    </row>
    <row r="1156" spans="1:15" x14ac:dyDescent="0.2">
      <c r="B1156" s="130" t="s">
        <v>397</v>
      </c>
      <c r="D1156" s="130" t="s">
        <v>398</v>
      </c>
      <c r="F1156" s="130">
        <v>0</v>
      </c>
      <c r="I1156" s="130">
        <v>0</v>
      </c>
      <c r="K1156" s="130">
        <v>163945</v>
      </c>
      <c r="O1156" s="205">
        <v>163945</v>
      </c>
    </row>
    <row r="1157" spans="1:15" x14ac:dyDescent="0.2">
      <c r="B1157" s="130" t="s">
        <v>400</v>
      </c>
      <c r="D1157" s="130" t="s">
        <v>401</v>
      </c>
      <c r="F1157" s="130">
        <v>270695</v>
      </c>
      <c r="I1157" s="130">
        <v>0</v>
      </c>
      <c r="K1157" s="130">
        <v>0</v>
      </c>
      <c r="O1157" s="205">
        <v>270695</v>
      </c>
    </row>
    <row r="1158" spans="1:15" x14ac:dyDescent="0.2">
      <c r="B1158" s="130" t="s">
        <v>416</v>
      </c>
      <c r="D1158" s="130" t="s">
        <v>417</v>
      </c>
      <c r="F1158" s="130">
        <v>86795</v>
      </c>
      <c r="I1158" s="130">
        <v>0</v>
      </c>
      <c r="K1158" s="130">
        <v>35059</v>
      </c>
      <c r="O1158" s="205">
        <v>121854</v>
      </c>
    </row>
    <row r="1159" spans="1:15" x14ac:dyDescent="0.2">
      <c r="B1159" s="130" t="s">
        <v>425</v>
      </c>
      <c r="D1159" s="130" t="s">
        <v>426</v>
      </c>
      <c r="F1159" s="130">
        <v>0</v>
      </c>
      <c r="I1159" s="130">
        <v>0</v>
      </c>
      <c r="K1159" s="130">
        <v>660389</v>
      </c>
      <c r="O1159" s="205">
        <v>660389</v>
      </c>
    </row>
    <row r="1160" spans="1:15" x14ac:dyDescent="0.2">
      <c r="B1160" s="130" t="s">
        <v>427</v>
      </c>
      <c r="D1160" s="130" t="s">
        <v>428</v>
      </c>
      <c r="F1160" s="130">
        <v>5525812</v>
      </c>
      <c r="I1160" s="130">
        <v>0</v>
      </c>
      <c r="K1160" s="130">
        <v>2013980</v>
      </c>
      <c r="O1160" s="205">
        <v>7539792</v>
      </c>
    </row>
    <row r="1161" spans="1:15" x14ac:dyDescent="0.2">
      <c r="B1161" s="130" t="s">
        <v>437</v>
      </c>
      <c r="D1161" s="130" t="s">
        <v>438</v>
      </c>
      <c r="F1161" s="130">
        <v>0</v>
      </c>
      <c r="I1161" s="130">
        <v>0</v>
      </c>
      <c r="K1161" s="130">
        <v>1337024</v>
      </c>
      <c r="O1161" s="205">
        <v>1337024</v>
      </c>
    </row>
    <row r="1162" spans="1:15" x14ac:dyDescent="0.2">
      <c r="B1162" s="130" t="s">
        <v>446</v>
      </c>
      <c r="D1162" s="130" t="s">
        <v>447</v>
      </c>
      <c r="F1162" s="130">
        <v>0</v>
      </c>
      <c r="I1162" s="130">
        <v>0</v>
      </c>
      <c r="K1162" s="130">
        <v>223642</v>
      </c>
      <c r="O1162" s="205">
        <v>223642</v>
      </c>
    </row>
    <row r="1163" spans="1:15" x14ac:dyDescent="0.2">
      <c r="B1163" s="130" t="s">
        <v>467</v>
      </c>
      <c r="D1163" s="130">
        <v>80902368</v>
      </c>
      <c r="F1163" s="130">
        <v>0</v>
      </c>
      <c r="I1163" s="130">
        <v>0</v>
      </c>
      <c r="K1163" s="130">
        <v>120000</v>
      </c>
      <c r="O1163" s="205">
        <v>120000</v>
      </c>
    </row>
    <row r="1164" spans="1:15" x14ac:dyDescent="0.2">
      <c r="B1164" s="130" t="s">
        <v>509</v>
      </c>
      <c r="D1164" s="130" t="s">
        <v>510</v>
      </c>
      <c r="F1164" s="130">
        <v>0</v>
      </c>
      <c r="I1164" s="130">
        <v>0</v>
      </c>
      <c r="K1164" s="130">
        <v>19500</v>
      </c>
      <c r="O1164" s="205">
        <v>19500</v>
      </c>
    </row>
    <row r="1165" spans="1:15" x14ac:dyDescent="0.2">
      <c r="B1165" s="130" t="s">
        <v>518</v>
      </c>
      <c r="D1165" s="130" t="s">
        <v>519</v>
      </c>
      <c r="F1165" s="130">
        <v>0</v>
      </c>
      <c r="I1165" s="130">
        <v>0</v>
      </c>
      <c r="K1165" s="130">
        <v>191750</v>
      </c>
      <c r="O1165" s="205">
        <v>191750</v>
      </c>
    </row>
    <row r="1166" spans="1:15" x14ac:dyDescent="0.2">
      <c r="B1166" s="130" t="s">
        <v>520</v>
      </c>
      <c r="D1166" s="130" t="s">
        <v>521</v>
      </c>
      <c r="F1166" s="130">
        <v>0</v>
      </c>
      <c r="I1166" s="130">
        <v>0</v>
      </c>
      <c r="K1166" s="130">
        <v>44709</v>
      </c>
      <c r="O1166" s="205">
        <v>44709</v>
      </c>
    </row>
    <row r="1167" spans="1:15" x14ac:dyDescent="0.2">
      <c r="B1167" s="130" t="s">
        <v>525</v>
      </c>
      <c r="D1167" s="130" t="s">
        <v>526</v>
      </c>
      <c r="F1167" s="130">
        <v>0</v>
      </c>
      <c r="I1167" s="130">
        <v>0</v>
      </c>
      <c r="K1167" s="130">
        <v>53600</v>
      </c>
      <c r="O1167" s="205">
        <v>53600</v>
      </c>
    </row>
    <row r="1168" spans="1:15" x14ac:dyDescent="0.2">
      <c r="B1168" s="130" t="s">
        <v>535</v>
      </c>
      <c r="D1168" s="130" t="s">
        <v>536</v>
      </c>
      <c r="F1168" s="130">
        <v>80400</v>
      </c>
      <c r="I1168" s="130">
        <v>0</v>
      </c>
      <c r="K1168" s="130">
        <v>0</v>
      </c>
      <c r="O1168" s="205">
        <v>80400</v>
      </c>
    </row>
    <row r="1169" spans="2:15" x14ac:dyDescent="0.2">
      <c r="B1169" s="130" t="s">
        <v>546</v>
      </c>
      <c r="D1169" s="130" t="s">
        <v>547</v>
      </c>
      <c r="F1169" s="130">
        <v>-32857270.66</v>
      </c>
      <c r="I1169" s="130">
        <v>27051093</v>
      </c>
      <c r="K1169" s="130">
        <v>0</v>
      </c>
      <c r="O1169" s="205">
        <v>-59908363.659999996</v>
      </c>
    </row>
    <row r="1170" spans="2:15" x14ac:dyDescent="0.2">
      <c r="B1170" s="130" t="s">
        <v>148</v>
      </c>
      <c r="D1170" s="130" t="s">
        <v>147</v>
      </c>
      <c r="F1170" s="130">
        <v>1187650</v>
      </c>
      <c r="I1170" s="130">
        <v>0</v>
      </c>
      <c r="K1170" s="130">
        <v>1278946</v>
      </c>
      <c r="O1170" s="205">
        <v>2466596</v>
      </c>
    </row>
    <row r="1171" spans="2:15" x14ac:dyDescent="0.2">
      <c r="B1171" s="130" t="s">
        <v>569</v>
      </c>
      <c r="D1171" s="130" t="s">
        <v>570</v>
      </c>
      <c r="F1171" s="130">
        <v>0</v>
      </c>
      <c r="I1171" s="130">
        <v>0</v>
      </c>
      <c r="K1171" s="130">
        <v>126988</v>
      </c>
      <c r="O1171" s="205">
        <v>126988</v>
      </c>
    </row>
    <row r="1172" spans="2:15" x14ac:dyDescent="0.2">
      <c r="B1172" s="130" t="s">
        <v>573</v>
      </c>
      <c r="D1172" s="130" t="s">
        <v>574</v>
      </c>
      <c r="F1172" s="130">
        <v>0</v>
      </c>
      <c r="I1172" s="130">
        <v>0</v>
      </c>
      <c r="K1172" s="130">
        <v>20700</v>
      </c>
      <c r="O1172" s="205">
        <v>20700</v>
      </c>
    </row>
    <row r="1173" spans="2:15" x14ac:dyDescent="0.2">
      <c r="B1173" s="130" t="s">
        <v>599</v>
      </c>
      <c r="D1173" s="130" t="s">
        <v>600</v>
      </c>
      <c r="F1173" s="130">
        <v>0</v>
      </c>
      <c r="I1173" s="130">
        <v>0</v>
      </c>
      <c r="K1173" s="130">
        <v>87500</v>
      </c>
      <c r="O1173" s="205">
        <v>87500</v>
      </c>
    </row>
    <row r="1174" spans="2:15" x14ac:dyDescent="0.2">
      <c r="B1174" s="130" t="s">
        <v>605</v>
      </c>
      <c r="D1174" s="130" t="s">
        <v>606</v>
      </c>
      <c r="F1174" s="130">
        <v>0</v>
      </c>
      <c r="I1174" s="130">
        <v>0</v>
      </c>
      <c r="K1174" s="130">
        <v>138655</v>
      </c>
      <c r="O1174" s="205">
        <v>138655</v>
      </c>
    </row>
    <row r="1175" spans="2:15" x14ac:dyDescent="0.2">
      <c r="B1175" s="130" t="s">
        <v>617</v>
      </c>
      <c r="D1175" s="130" t="s">
        <v>618</v>
      </c>
      <c r="F1175" s="130">
        <v>273130</v>
      </c>
      <c r="I1175" s="130">
        <v>0</v>
      </c>
      <c r="K1175" s="130">
        <v>270270</v>
      </c>
      <c r="O1175" s="205">
        <v>543400</v>
      </c>
    </row>
    <row r="1176" spans="2:15" x14ac:dyDescent="0.2">
      <c r="B1176" s="130" t="s">
        <v>626</v>
      </c>
      <c r="D1176" s="130" t="s">
        <v>627</v>
      </c>
      <c r="F1176" s="130">
        <v>0</v>
      </c>
      <c r="I1176" s="130">
        <v>0</v>
      </c>
      <c r="K1176" s="130">
        <v>212500</v>
      </c>
      <c r="O1176" s="205">
        <v>212500</v>
      </c>
    </row>
    <row r="1177" spans="2:15" x14ac:dyDescent="0.2">
      <c r="B1177" s="130" t="s">
        <v>643</v>
      </c>
      <c r="D1177" s="130">
        <v>1022966729</v>
      </c>
      <c r="F1177" s="130">
        <v>77692</v>
      </c>
      <c r="I1177" s="130">
        <v>0</v>
      </c>
      <c r="K1177" s="130">
        <v>348375</v>
      </c>
      <c r="O1177" s="205">
        <v>426067</v>
      </c>
    </row>
    <row r="1178" spans="2:15" x14ac:dyDescent="0.2">
      <c r="B1178" s="130" t="s">
        <v>657</v>
      </c>
      <c r="D1178" s="130" t="s">
        <v>658</v>
      </c>
      <c r="F1178" s="130">
        <v>0</v>
      </c>
      <c r="I1178" s="130">
        <v>0</v>
      </c>
      <c r="K1178" s="130">
        <v>15000</v>
      </c>
      <c r="O1178" s="205">
        <v>15000</v>
      </c>
    </row>
    <row r="1179" spans="2:15" x14ac:dyDescent="0.2">
      <c r="B1179" s="130" t="s">
        <v>663</v>
      </c>
      <c r="D1179" s="130" t="s">
        <v>664</v>
      </c>
      <c r="F1179" s="130">
        <v>1020000</v>
      </c>
      <c r="I1179" s="130">
        <v>0</v>
      </c>
      <c r="K1179" s="130">
        <v>804750</v>
      </c>
      <c r="O1179" s="205">
        <v>1824750</v>
      </c>
    </row>
    <row r="1180" spans="2:15" x14ac:dyDescent="0.2">
      <c r="B1180" s="130" t="s">
        <v>667</v>
      </c>
      <c r="D1180" s="130" t="s">
        <v>668</v>
      </c>
      <c r="F1180" s="130">
        <v>0</v>
      </c>
      <c r="I1180" s="130">
        <v>0</v>
      </c>
      <c r="K1180" s="130">
        <v>266250</v>
      </c>
      <c r="O1180" s="205">
        <v>266250</v>
      </c>
    </row>
    <row r="1181" spans="2:15" x14ac:dyDescent="0.2">
      <c r="B1181" s="130" t="s">
        <v>673</v>
      </c>
      <c r="D1181" s="130" t="s">
        <v>674</v>
      </c>
      <c r="F1181" s="130">
        <v>1125078.8</v>
      </c>
      <c r="I1181" s="130">
        <v>0</v>
      </c>
      <c r="K1181" s="130">
        <v>0</v>
      </c>
      <c r="O1181" s="205">
        <v>1125078.8</v>
      </c>
    </row>
    <row r="1182" spans="2:15" x14ac:dyDescent="0.2">
      <c r="B1182" s="130" t="s">
        <v>675</v>
      </c>
      <c r="D1182" s="130" t="s">
        <v>676</v>
      </c>
      <c r="F1182" s="130">
        <v>0</v>
      </c>
      <c r="I1182" s="130">
        <v>0</v>
      </c>
      <c r="K1182" s="130">
        <v>181000</v>
      </c>
      <c r="O1182" s="205">
        <v>181000</v>
      </c>
    </row>
    <row r="1183" spans="2:15" x14ac:dyDescent="0.2">
      <c r="B1183" s="130" t="s">
        <v>680</v>
      </c>
      <c r="D1183" s="130">
        <v>8000885190</v>
      </c>
      <c r="F1183" s="130">
        <v>138000</v>
      </c>
      <c r="I1183" s="130">
        <v>0</v>
      </c>
      <c r="K1183" s="130">
        <v>467750</v>
      </c>
      <c r="O1183" s="205">
        <v>605750</v>
      </c>
    </row>
    <row r="1184" spans="2:15" x14ac:dyDescent="0.2">
      <c r="B1184" s="130" t="s">
        <v>159</v>
      </c>
      <c r="D1184" s="130" t="s">
        <v>158</v>
      </c>
      <c r="F1184" s="130">
        <v>7552625</v>
      </c>
      <c r="I1184" s="130">
        <v>0</v>
      </c>
      <c r="K1184" s="130">
        <v>6103250</v>
      </c>
      <c r="O1184" s="205">
        <v>13655875</v>
      </c>
    </row>
    <row r="1185" spans="2:15" x14ac:dyDescent="0.2">
      <c r="B1185" s="130" t="s">
        <v>161</v>
      </c>
      <c r="D1185" s="130" t="s">
        <v>160</v>
      </c>
      <c r="F1185" s="130">
        <v>2371071.46</v>
      </c>
      <c r="I1185" s="130">
        <v>0</v>
      </c>
      <c r="K1185" s="130">
        <v>0</v>
      </c>
      <c r="O1185" s="205">
        <v>2371071.46</v>
      </c>
    </row>
    <row r="1186" spans="2:15" x14ac:dyDescent="0.2">
      <c r="B1186" s="130" t="s">
        <v>735</v>
      </c>
      <c r="D1186" s="130" t="s">
        <v>736</v>
      </c>
      <c r="F1186" s="130">
        <v>0</v>
      </c>
      <c r="I1186" s="130">
        <v>0</v>
      </c>
      <c r="K1186" s="130">
        <v>1049638</v>
      </c>
      <c r="O1186" s="205">
        <v>1049638</v>
      </c>
    </row>
    <row r="1187" spans="2:15" x14ac:dyDescent="0.2">
      <c r="B1187" s="130" t="s">
        <v>746</v>
      </c>
      <c r="D1187" s="130" t="s">
        <v>747</v>
      </c>
      <c r="F1187" s="130">
        <v>614788</v>
      </c>
      <c r="I1187" s="130">
        <v>0</v>
      </c>
      <c r="K1187" s="130">
        <v>450100</v>
      </c>
      <c r="O1187" s="205">
        <v>1064888</v>
      </c>
    </row>
    <row r="1188" spans="2:15" x14ac:dyDescent="0.2">
      <c r="B1188" s="130" t="s">
        <v>746</v>
      </c>
      <c r="D1188" s="130" t="s">
        <v>748</v>
      </c>
      <c r="F1188" s="130">
        <v>142500</v>
      </c>
      <c r="I1188" s="130">
        <v>0</v>
      </c>
      <c r="K1188" s="130">
        <v>0</v>
      </c>
      <c r="O1188" s="205">
        <v>142500</v>
      </c>
    </row>
    <row r="1189" spans="2:15" x14ac:dyDescent="0.2">
      <c r="B1189" s="130" t="s">
        <v>768</v>
      </c>
      <c r="D1189" s="130" t="s">
        <v>769</v>
      </c>
      <c r="F1189" s="130">
        <v>662372</v>
      </c>
      <c r="I1189" s="130">
        <v>0</v>
      </c>
      <c r="K1189" s="130">
        <v>0</v>
      </c>
      <c r="O1189" s="205">
        <v>662372</v>
      </c>
    </row>
    <row r="1190" spans="2:15" x14ac:dyDescent="0.2">
      <c r="B1190" s="130" t="s">
        <v>800</v>
      </c>
      <c r="D1190" s="130" t="s">
        <v>801</v>
      </c>
      <c r="F1190" s="130">
        <v>176355.4</v>
      </c>
      <c r="I1190" s="130">
        <v>0</v>
      </c>
      <c r="K1190" s="130">
        <v>471081</v>
      </c>
      <c r="O1190" s="205">
        <v>647436.4</v>
      </c>
    </row>
    <row r="1191" spans="2:15" x14ac:dyDescent="0.2">
      <c r="B1191" s="130" t="s">
        <v>802</v>
      </c>
      <c r="D1191" s="130">
        <v>79058616</v>
      </c>
      <c r="F1191" s="130">
        <v>0</v>
      </c>
      <c r="I1191" s="130">
        <v>0</v>
      </c>
      <c r="K1191" s="130">
        <v>60000</v>
      </c>
      <c r="O1191" s="205">
        <v>60000</v>
      </c>
    </row>
    <row r="1192" spans="2:15" x14ac:dyDescent="0.2">
      <c r="B1192" s="130" t="s">
        <v>832</v>
      </c>
      <c r="D1192" s="130">
        <v>1020843206</v>
      </c>
      <c r="F1192" s="130">
        <v>828724</v>
      </c>
      <c r="I1192" s="130">
        <v>0</v>
      </c>
      <c r="K1192" s="130">
        <v>0</v>
      </c>
      <c r="O1192" s="205">
        <v>828724</v>
      </c>
    </row>
    <row r="1193" spans="2:15" x14ac:dyDescent="0.2">
      <c r="B1193" s="130" t="s">
        <v>833</v>
      </c>
      <c r="D1193" s="130">
        <v>1020831915</v>
      </c>
      <c r="F1193" s="130">
        <v>1750175</v>
      </c>
      <c r="I1193" s="130">
        <v>0</v>
      </c>
      <c r="K1193" s="130">
        <v>647440</v>
      </c>
      <c r="O1193" s="205">
        <v>2397615</v>
      </c>
    </row>
    <row r="1194" spans="2:15" x14ac:dyDescent="0.2">
      <c r="B1194" s="130" t="s">
        <v>836</v>
      </c>
      <c r="D1194" s="130" t="s">
        <v>837</v>
      </c>
      <c r="F1194" s="130">
        <v>0</v>
      </c>
      <c r="I1194" s="130">
        <v>0</v>
      </c>
      <c r="K1194" s="130">
        <v>55073</v>
      </c>
      <c r="O1194" s="205">
        <v>55073</v>
      </c>
    </row>
    <row r="1195" spans="2:15" x14ac:dyDescent="0.2">
      <c r="B1195" s="130" t="s">
        <v>842</v>
      </c>
      <c r="D1195" s="130">
        <v>79580396</v>
      </c>
      <c r="F1195" s="130">
        <v>203625</v>
      </c>
      <c r="I1195" s="130">
        <v>0</v>
      </c>
      <c r="K1195" s="130">
        <v>0</v>
      </c>
      <c r="O1195" s="205">
        <v>203625</v>
      </c>
    </row>
    <row r="1196" spans="2:15" x14ac:dyDescent="0.2">
      <c r="B1196" s="130" t="s">
        <v>843</v>
      </c>
      <c r="D1196" s="130">
        <v>1022966706</v>
      </c>
      <c r="F1196" s="130">
        <v>0</v>
      </c>
      <c r="I1196" s="130">
        <v>0</v>
      </c>
      <c r="K1196" s="130">
        <v>284874</v>
      </c>
      <c r="O1196" s="205">
        <v>284874</v>
      </c>
    </row>
    <row r="1197" spans="2:15" x14ac:dyDescent="0.2">
      <c r="B1197" s="130" t="s">
        <v>165</v>
      </c>
      <c r="D1197" s="130" t="s">
        <v>164</v>
      </c>
      <c r="F1197" s="130">
        <v>3544841</v>
      </c>
      <c r="I1197" s="130">
        <v>0</v>
      </c>
      <c r="K1197" s="130">
        <v>3728000</v>
      </c>
      <c r="O1197" s="205">
        <v>7272841</v>
      </c>
    </row>
    <row r="1198" spans="2:15" x14ac:dyDescent="0.2">
      <c r="B1198" s="130" t="s">
        <v>878</v>
      </c>
      <c r="D1198" s="130" t="s">
        <v>879</v>
      </c>
      <c r="F1198" s="130">
        <v>0</v>
      </c>
      <c r="I1198" s="130">
        <v>0</v>
      </c>
      <c r="K1198" s="130">
        <v>193067</v>
      </c>
      <c r="O1198" s="205">
        <v>193067</v>
      </c>
    </row>
    <row r="1199" spans="2:15" x14ac:dyDescent="0.2">
      <c r="B1199" s="130" t="s">
        <v>891</v>
      </c>
      <c r="D1199" s="130" t="s">
        <v>892</v>
      </c>
      <c r="F1199" s="130">
        <v>239512</v>
      </c>
      <c r="I1199" s="130">
        <v>0</v>
      </c>
      <c r="K1199" s="130">
        <v>574937</v>
      </c>
      <c r="O1199" s="205">
        <v>814449</v>
      </c>
    </row>
    <row r="1200" spans="2:15" x14ac:dyDescent="0.2">
      <c r="B1200" s="130" t="s">
        <v>896</v>
      </c>
      <c r="D1200" s="130">
        <v>1000270372</v>
      </c>
      <c r="F1200" s="130">
        <v>4438581</v>
      </c>
      <c r="I1200" s="130">
        <v>0</v>
      </c>
      <c r="K1200" s="130">
        <v>3732557</v>
      </c>
      <c r="O1200" s="205">
        <v>8171138</v>
      </c>
    </row>
    <row r="1201" spans="1:15" x14ac:dyDescent="0.2">
      <c r="B1201" s="130" t="s">
        <v>901</v>
      </c>
      <c r="D1201" s="130" t="s">
        <v>902</v>
      </c>
      <c r="F1201" s="130">
        <v>210914</v>
      </c>
      <c r="I1201" s="130">
        <v>0</v>
      </c>
      <c r="K1201" s="130">
        <v>93473</v>
      </c>
      <c r="O1201" s="205">
        <v>304387</v>
      </c>
    </row>
    <row r="1202" spans="1:15" x14ac:dyDescent="0.2">
      <c r="B1202" s="130" t="s">
        <v>909</v>
      </c>
      <c r="D1202" s="130" t="s">
        <v>910</v>
      </c>
      <c r="F1202" s="130">
        <v>0</v>
      </c>
      <c r="I1202" s="130">
        <v>0</v>
      </c>
      <c r="K1202" s="130">
        <v>41450</v>
      </c>
      <c r="O1202" s="205">
        <v>41450</v>
      </c>
    </row>
    <row r="1203" spans="1:15" x14ac:dyDescent="0.2">
      <c r="B1203" s="130" t="s">
        <v>911</v>
      </c>
      <c r="D1203" s="130">
        <v>1019137023</v>
      </c>
      <c r="F1203" s="130">
        <v>83084</v>
      </c>
      <c r="I1203" s="130">
        <v>0</v>
      </c>
      <c r="K1203" s="130">
        <v>0</v>
      </c>
      <c r="O1203" s="205">
        <v>83084</v>
      </c>
    </row>
    <row r="1204" spans="1:15" x14ac:dyDescent="0.2">
      <c r="B1204" s="130" t="s">
        <v>921</v>
      </c>
      <c r="D1204" s="130" t="s">
        <v>922</v>
      </c>
      <c r="F1204" s="130">
        <v>0</v>
      </c>
      <c r="I1204" s="130">
        <v>0</v>
      </c>
      <c r="K1204" s="130">
        <v>139600</v>
      </c>
      <c r="O1204" s="205">
        <v>139600</v>
      </c>
    </row>
    <row r="1205" spans="1:15" x14ac:dyDescent="0.2">
      <c r="B1205" s="130" t="s">
        <v>923</v>
      </c>
      <c r="D1205" s="130" t="s">
        <v>924</v>
      </c>
      <c r="F1205" s="130">
        <v>0</v>
      </c>
      <c r="I1205" s="130">
        <v>0</v>
      </c>
      <c r="K1205" s="130">
        <v>92625</v>
      </c>
      <c r="O1205" s="205">
        <v>92625</v>
      </c>
    </row>
    <row r="1206" spans="1:15" x14ac:dyDescent="0.2">
      <c r="B1206" s="130" t="s">
        <v>925</v>
      </c>
      <c r="D1206" s="130">
        <v>41780536</v>
      </c>
      <c r="F1206" s="130">
        <v>252850</v>
      </c>
      <c r="I1206" s="130">
        <v>0</v>
      </c>
      <c r="K1206" s="130">
        <v>0</v>
      </c>
      <c r="O1206" s="205">
        <v>252850</v>
      </c>
    </row>
    <row r="1207" spans="1:15" x14ac:dyDescent="0.2">
      <c r="A1207" s="130" t="s">
        <v>1251</v>
      </c>
      <c r="F1207" s="130">
        <v>10537980.66</v>
      </c>
      <c r="I1207" s="130">
        <v>126052000</v>
      </c>
      <c r="K1207" s="130">
        <v>130895000</v>
      </c>
      <c r="O1207" s="205">
        <v>15380980.66</v>
      </c>
    </row>
    <row r="1208" spans="1:15" x14ac:dyDescent="0.2">
      <c r="A1208" s="130" t="s">
        <v>1252</v>
      </c>
      <c r="F1208" s="130">
        <v>2155973</v>
      </c>
      <c r="I1208" s="130">
        <v>0</v>
      </c>
      <c r="K1208" s="130">
        <v>0</v>
      </c>
      <c r="O1208" s="205">
        <v>2155973</v>
      </c>
    </row>
    <row r="1209" spans="1:15" x14ac:dyDescent="0.2">
      <c r="B1209" s="130" t="s">
        <v>546</v>
      </c>
      <c r="D1209" s="130" t="s">
        <v>547</v>
      </c>
      <c r="F1209" s="130">
        <v>2155973</v>
      </c>
      <c r="I1209" s="130">
        <v>0</v>
      </c>
      <c r="K1209" s="130">
        <v>0</v>
      </c>
      <c r="O1209" s="205">
        <v>2155973</v>
      </c>
    </row>
    <row r="1210" spans="1:15" x14ac:dyDescent="0.2">
      <c r="A1210" s="130" t="s">
        <v>1253</v>
      </c>
      <c r="F1210" s="130">
        <v>8382007.6600000001</v>
      </c>
      <c r="I1210" s="130">
        <v>126052000</v>
      </c>
      <c r="K1210" s="130">
        <v>130895000</v>
      </c>
      <c r="O1210" s="205">
        <v>13225007.66</v>
      </c>
    </row>
    <row r="1211" spans="1:15" x14ac:dyDescent="0.2">
      <c r="B1211" s="130" t="s">
        <v>955</v>
      </c>
      <c r="D1211" s="130" t="s">
        <v>956</v>
      </c>
      <c r="F1211" s="130">
        <v>0</v>
      </c>
      <c r="I1211" s="130">
        <v>0</v>
      </c>
      <c r="K1211" s="130">
        <v>16598000</v>
      </c>
      <c r="O1211" s="205">
        <v>16598000</v>
      </c>
    </row>
    <row r="1212" spans="1:15" x14ac:dyDescent="0.2">
      <c r="B1212" s="130" t="s">
        <v>972</v>
      </c>
      <c r="D1212" s="130" t="s">
        <v>973</v>
      </c>
      <c r="F1212" s="130">
        <v>0</v>
      </c>
      <c r="I1212" s="130">
        <v>0</v>
      </c>
      <c r="K1212" s="130">
        <v>31413000</v>
      </c>
      <c r="O1212" s="205">
        <v>31413000</v>
      </c>
    </row>
    <row r="1213" spans="1:15" x14ac:dyDescent="0.2">
      <c r="B1213" s="130" t="s">
        <v>495</v>
      </c>
      <c r="D1213" s="130" t="s">
        <v>496</v>
      </c>
      <c r="F1213" s="130">
        <v>0</v>
      </c>
      <c r="I1213" s="130">
        <v>0</v>
      </c>
      <c r="K1213" s="130">
        <v>9083000</v>
      </c>
      <c r="O1213" s="205">
        <v>9083000</v>
      </c>
    </row>
    <row r="1214" spans="1:15" x14ac:dyDescent="0.2">
      <c r="B1214" s="130" t="s">
        <v>976</v>
      </c>
      <c r="D1214" s="130" t="s">
        <v>977</v>
      </c>
      <c r="F1214" s="130">
        <v>0</v>
      </c>
      <c r="I1214" s="130">
        <v>0</v>
      </c>
      <c r="K1214" s="130">
        <v>8914000</v>
      </c>
      <c r="O1214" s="205">
        <v>8914000</v>
      </c>
    </row>
    <row r="1215" spans="1:15" x14ac:dyDescent="0.2">
      <c r="B1215" s="130" t="s">
        <v>546</v>
      </c>
      <c r="D1215" s="130" t="s">
        <v>547</v>
      </c>
      <c r="F1215" s="130">
        <v>8382007.6600000001</v>
      </c>
      <c r="I1215" s="130">
        <v>126052000</v>
      </c>
      <c r="K1215" s="130">
        <v>0</v>
      </c>
      <c r="O1215" s="205">
        <v>-117669992.34</v>
      </c>
    </row>
    <row r="1216" spans="1:15" x14ac:dyDescent="0.2">
      <c r="B1216" s="130" t="s">
        <v>585</v>
      </c>
      <c r="D1216" s="130" t="s">
        <v>586</v>
      </c>
      <c r="F1216" s="130">
        <v>0</v>
      </c>
      <c r="I1216" s="130">
        <v>0</v>
      </c>
      <c r="K1216" s="130">
        <v>38035000</v>
      </c>
      <c r="O1216" s="205">
        <v>38035000</v>
      </c>
    </row>
    <row r="1217" spans="1:15" x14ac:dyDescent="0.2">
      <c r="B1217" s="130" t="s">
        <v>587</v>
      </c>
      <c r="D1217" s="130" t="s">
        <v>588</v>
      </c>
      <c r="F1217" s="130">
        <v>0</v>
      </c>
      <c r="I1217" s="130">
        <v>0</v>
      </c>
      <c r="K1217" s="130">
        <v>13393000</v>
      </c>
      <c r="O1217" s="205">
        <v>13393000</v>
      </c>
    </row>
    <row r="1218" spans="1:15" x14ac:dyDescent="0.2">
      <c r="B1218" s="130" t="s">
        <v>994</v>
      </c>
      <c r="D1218" s="130" t="s">
        <v>995</v>
      </c>
      <c r="F1218" s="130">
        <v>0</v>
      </c>
      <c r="I1218" s="130">
        <v>0</v>
      </c>
      <c r="K1218" s="130">
        <v>13459000</v>
      </c>
      <c r="O1218" s="205">
        <v>13459000</v>
      </c>
    </row>
    <row r="1219" spans="1:15" x14ac:dyDescent="0.2">
      <c r="A1219" s="130" t="s">
        <v>1254</v>
      </c>
      <c r="F1219" s="130">
        <v>8061736.2599999998</v>
      </c>
      <c r="I1219" s="130">
        <v>135288000</v>
      </c>
      <c r="K1219" s="130">
        <v>37427691.259999998</v>
      </c>
      <c r="O1219" s="205">
        <v>-89798572.480000004</v>
      </c>
    </row>
    <row r="1220" spans="1:15" x14ac:dyDescent="0.2">
      <c r="A1220" s="130" t="s">
        <v>1255</v>
      </c>
      <c r="F1220" s="130">
        <v>7288393.5199999996</v>
      </c>
      <c r="I1220" s="130">
        <v>135288000</v>
      </c>
      <c r="K1220" s="130">
        <v>36950844.259999998</v>
      </c>
      <c r="O1220" s="205">
        <v>-91048762.219999999</v>
      </c>
    </row>
    <row r="1221" spans="1:15" x14ac:dyDescent="0.2">
      <c r="B1221" s="130" t="s">
        <v>382</v>
      </c>
      <c r="D1221" s="130">
        <v>40046164</v>
      </c>
      <c r="F1221" s="130">
        <v>4390</v>
      </c>
      <c r="I1221" s="130">
        <v>0</v>
      </c>
      <c r="K1221" s="130">
        <v>4878</v>
      </c>
      <c r="O1221" s="205">
        <v>9268</v>
      </c>
    </row>
    <row r="1222" spans="1:15" x14ac:dyDescent="0.2">
      <c r="B1222" s="130" t="s">
        <v>391</v>
      </c>
      <c r="D1222" s="130">
        <v>1019052477</v>
      </c>
      <c r="F1222" s="130">
        <v>24585</v>
      </c>
      <c r="I1222" s="130">
        <v>0</v>
      </c>
      <c r="K1222" s="130">
        <v>0</v>
      </c>
      <c r="O1222" s="205">
        <v>24585</v>
      </c>
    </row>
    <row r="1223" spans="1:15" x14ac:dyDescent="0.2">
      <c r="B1223" s="130" t="s">
        <v>396</v>
      </c>
      <c r="D1223" s="130">
        <v>1015472110</v>
      </c>
      <c r="F1223" s="130">
        <v>0</v>
      </c>
      <c r="I1223" s="130">
        <v>0</v>
      </c>
      <c r="K1223" s="130">
        <v>66611</v>
      </c>
      <c r="O1223" s="205">
        <v>66611</v>
      </c>
    </row>
    <row r="1224" spans="1:15" x14ac:dyDescent="0.2">
      <c r="B1224" s="130" t="s">
        <v>400</v>
      </c>
      <c r="D1224" s="130" t="s">
        <v>401</v>
      </c>
      <c r="F1224" s="130">
        <v>104596</v>
      </c>
      <c r="I1224" s="130">
        <v>0</v>
      </c>
      <c r="K1224" s="130">
        <v>0</v>
      </c>
      <c r="O1224" s="205">
        <v>104596</v>
      </c>
    </row>
    <row r="1225" spans="1:15" x14ac:dyDescent="0.2">
      <c r="B1225" s="130" t="s">
        <v>93</v>
      </c>
      <c r="D1225" s="130" t="s">
        <v>92</v>
      </c>
      <c r="F1225" s="130">
        <v>466631</v>
      </c>
      <c r="I1225" s="130">
        <v>0</v>
      </c>
      <c r="K1225" s="130">
        <v>36776</v>
      </c>
      <c r="O1225" s="205">
        <v>503407</v>
      </c>
    </row>
    <row r="1226" spans="1:15" x14ac:dyDescent="0.2">
      <c r="B1226" s="130" t="s">
        <v>954</v>
      </c>
      <c r="D1226" s="130">
        <v>1023888413</v>
      </c>
      <c r="F1226" s="130">
        <v>4395</v>
      </c>
      <c r="I1226" s="130">
        <v>0</v>
      </c>
      <c r="K1226" s="130">
        <v>0</v>
      </c>
      <c r="O1226" s="205">
        <v>4395</v>
      </c>
    </row>
    <row r="1227" spans="1:15" x14ac:dyDescent="0.2">
      <c r="B1227" s="130" t="s">
        <v>95</v>
      </c>
      <c r="D1227" s="130" t="s">
        <v>94</v>
      </c>
      <c r="F1227" s="130">
        <v>1385921</v>
      </c>
      <c r="I1227" s="130">
        <v>0</v>
      </c>
      <c r="K1227" s="130">
        <v>1564737</v>
      </c>
      <c r="O1227" s="205">
        <v>2950658</v>
      </c>
    </row>
    <row r="1228" spans="1:15" x14ac:dyDescent="0.2">
      <c r="B1228" s="130" t="s">
        <v>416</v>
      </c>
      <c r="D1228" s="130" t="s">
        <v>417</v>
      </c>
      <c r="F1228" s="130">
        <v>33538</v>
      </c>
      <c r="I1228" s="130">
        <v>0</v>
      </c>
      <c r="K1228" s="130">
        <v>13547</v>
      </c>
      <c r="O1228" s="205">
        <v>47085</v>
      </c>
    </row>
    <row r="1229" spans="1:15" x14ac:dyDescent="0.2">
      <c r="B1229" s="130" t="s">
        <v>418</v>
      </c>
      <c r="D1229" s="130">
        <v>1020843926</v>
      </c>
      <c r="F1229" s="130">
        <v>0</v>
      </c>
      <c r="I1229" s="130">
        <v>0</v>
      </c>
      <c r="K1229" s="130">
        <v>7245</v>
      </c>
      <c r="O1229" s="205">
        <v>7245</v>
      </c>
    </row>
    <row r="1230" spans="1:15" x14ac:dyDescent="0.2">
      <c r="B1230" s="130" t="s">
        <v>419</v>
      </c>
      <c r="D1230" s="130" t="s">
        <v>420</v>
      </c>
      <c r="F1230" s="130">
        <v>0</v>
      </c>
      <c r="I1230" s="130">
        <v>0</v>
      </c>
      <c r="K1230" s="130">
        <v>97327</v>
      </c>
      <c r="O1230" s="205">
        <v>97327</v>
      </c>
    </row>
    <row r="1231" spans="1:15" x14ac:dyDescent="0.2">
      <c r="B1231" s="130" t="s">
        <v>425</v>
      </c>
      <c r="D1231" s="130" t="s">
        <v>426</v>
      </c>
      <c r="F1231" s="130">
        <v>0</v>
      </c>
      <c r="I1231" s="130">
        <v>0</v>
      </c>
      <c r="K1231" s="130">
        <v>255174</v>
      </c>
      <c r="O1231" s="205">
        <v>255174</v>
      </c>
    </row>
    <row r="1232" spans="1:15" x14ac:dyDescent="0.2">
      <c r="B1232" s="130" t="s">
        <v>427</v>
      </c>
      <c r="D1232" s="130" t="s">
        <v>428</v>
      </c>
      <c r="F1232" s="130">
        <v>2091714</v>
      </c>
      <c r="I1232" s="130">
        <v>0</v>
      </c>
      <c r="K1232" s="130">
        <v>1015843</v>
      </c>
      <c r="O1232" s="205">
        <v>3107557</v>
      </c>
    </row>
    <row r="1233" spans="2:15" x14ac:dyDescent="0.2">
      <c r="B1233" s="130" t="s">
        <v>434</v>
      </c>
      <c r="D1233" s="130">
        <v>1015403928</v>
      </c>
      <c r="F1233" s="130">
        <v>0</v>
      </c>
      <c r="I1233" s="130">
        <v>0</v>
      </c>
      <c r="K1233" s="130">
        <v>99035</v>
      </c>
      <c r="O1233" s="205">
        <v>99035</v>
      </c>
    </row>
    <row r="1234" spans="2:15" x14ac:dyDescent="0.2">
      <c r="B1234" s="130" t="s">
        <v>446</v>
      </c>
      <c r="D1234" s="130" t="s">
        <v>447</v>
      </c>
      <c r="F1234" s="130">
        <v>0</v>
      </c>
      <c r="I1234" s="130">
        <v>0</v>
      </c>
      <c r="K1234" s="130">
        <v>190227</v>
      </c>
      <c r="O1234" s="205">
        <v>190227</v>
      </c>
    </row>
    <row r="1235" spans="2:15" x14ac:dyDescent="0.2">
      <c r="B1235" s="130" t="s">
        <v>448</v>
      </c>
      <c r="D1235" s="130">
        <v>51913231</v>
      </c>
      <c r="F1235" s="130">
        <v>36500</v>
      </c>
      <c r="I1235" s="130">
        <v>0</v>
      </c>
      <c r="K1235" s="130">
        <v>2526</v>
      </c>
      <c r="O1235" s="205">
        <v>39026</v>
      </c>
    </row>
    <row r="1236" spans="2:15" x14ac:dyDescent="0.2">
      <c r="B1236" s="130" t="s">
        <v>451</v>
      </c>
      <c r="D1236" s="130">
        <v>1014413923</v>
      </c>
      <c r="F1236" s="130">
        <v>144900</v>
      </c>
      <c r="I1236" s="130">
        <v>0</v>
      </c>
      <c r="K1236" s="130">
        <v>14490</v>
      </c>
      <c r="O1236" s="205">
        <v>159390</v>
      </c>
    </row>
    <row r="1237" spans="2:15" x14ac:dyDescent="0.2">
      <c r="B1237" s="130" t="s">
        <v>968</v>
      </c>
      <c r="D1237" s="130">
        <v>1023895009</v>
      </c>
      <c r="F1237" s="130">
        <v>18533</v>
      </c>
      <c r="I1237" s="130">
        <v>0</v>
      </c>
      <c r="K1237" s="130">
        <v>0</v>
      </c>
      <c r="O1237" s="205">
        <v>18533</v>
      </c>
    </row>
    <row r="1238" spans="2:15" x14ac:dyDescent="0.2">
      <c r="B1238" s="130" t="s">
        <v>97</v>
      </c>
      <c r="D1238" s="130" t="s">
        <v>96</v>
      </c>
      <c r="F1238" s="130">
        <v>353880</v>
      </c>
      <c r="I1238" s="130">
        <v>0</v>
      </c>
      <c r="K1238" s="130">
        <v>525523</v>
      </c>
      <c r="O1238" s="205">
        <v>879403</v>
      </c>
    </row>
    <row r="1239" spans="2:15" x14ac:dyDescent="0.2">
      <c r="B1239" s="130" t="s">
        <v>99</v>
      </c>
      <c r="D1239" s="130" t="s">
        <v>98</v>
      </c>
      <c r="F1239" s="130">
        <v>1018957</v>
      </c>
      <c r="I1239" s="130">
        <v>0</v>
      </c>
      <c r="K1239" s="130">
        <v>0</v>
      </c>
      <c r="O1239" s="205">
        <v>1018957</v>
      </c>
    </row>
    <row r="1240" spans="2:15" x14ac:dyDescent="0.2">
      <c r="B1240" s="130" t="s">
        <v>465</v>
      </c>
      <c r="D1240" s="130">
        <v>79897518</v>
      </c>
      <c r="F1240" s="130">
        <v>113784</v>
      </c>
      <c r="I1240" s="130">
        <v>0</v>
      </c>
      <c r="K1240" s="130">
        <v>61452</v>
      </c>
      <c r="O1240" s="205">
        <v>175236</v>
      </c>
    </row>
    <row r="1241" spans="2:15" x14ac:dyDescent="0.2">
      <c r="B1241" s="130" t="s">
        <v>100</v>
      </c>
      <c r="D1241" s="130">
        <v>1126965286</v>
      </c>
      <c r="F1241" s="130">
        <v>415016</v>
      </c>
      <c r="I1241" s="130">
        <v>0</v>
      </c>
      <c r="K1241" s="130">
        <v>1041041</v>
      </c>
      <c r="O1241" s="205">
        <v>1456057</v>
      </c>
    </row>
    <row r="1242" spans="2:15" x14ac:dyDescent="0.2">
      <c r="B1242" s="130" t="s">
        <v>467</v>
      </c>
      <c r="D1242" s="130">
        <v>80902368</v>
      </c>
      <c r="F1242" s="130">
        <v>0</v>
      </c>
      <c r="I1242" s="130">
        <v>0</v>
      </c>
      <c r="K1242" s="130">
        <v>152088</v>
      </c>
      <c r="O1242" s="205">
        <v>152088</v>
      </c>
    </row>
    <row r="1243" spans="2:15" x14ac:dyDescent="0.2">
      <c r="B1243" s="130" t="s">
        <v>469</v>
      </c>
      <c r="D1243" s="130">
        <v>1016093068</v>
      </c>
      <c r="F1243" s="130">
        <v>6828</v>
      </c>
      <c r="I1243" s="130">
        <v>0</v>
      </c>
      <c r="K1243" s="130">
        <v>0</v>
      </c>
      <c r="O1243" s="205">
        <v>6828</v>
      </c>
    </row>
    <row r="1244" spans="2:15" x14ac:dyDescent="0.2">
      <c r="B1244" s="130" t="s">
        <v>969</v>
      </c>
      <c r="D1244" s="130">
        <v>1032419693</v>
      </c>
      <c r="F1244" s="130">
        <v>12193</v>
      </c>
      <c r="I1244" s="130">
        <v>0</v>
      </c>
      <c r="K1244" s="130">
        <v>0</v>
      </c>
      <c r="O1244" s="205">
        <v>12193</v>
      </c>
    </row>
    <row r="1245" spans="2:15" x14ac:dyDescent="0.2">
      <c r="B1245" s="130" t="s">
        <v>101</v>
      </c>
      <c r="D1245" s="130">
        <v>1143839179</v>
      </c>
      <c r="F1245" s="130">
        <v>60056</v>
      </c>
      <c r="I1245" s="130">
        <v>0</v>
      </c>
      <c r="K1245" s="130">
        <v>158379</v>
      </c>
      <c r="O1245" s="205">
        <v>218435</v>
      </c>
    </row>
    <row r="1246" spans="2:15" x14ac:dyDescent="0.2">
      <c r="B1246" s="130" t="s">
        <v>471</v>
      </c>
      <c r="D1246" s="130" t="s">
        <v>472</v>
      </c>
      <c r="F1246" s="130">
        <v>17136</v>
      </c>
      <c r="I1246" s="130">
        <v>0</v>
      </c>
      <c r="K1246" s="130">
        <v>30438</v>
      </c>
      <c r="O1246" s="205">
        <v>47574</v>
      </c>
    </row>
    <row r="1247" spans="2:15" x14ac:dyDescent="0.2">
      <c r="B1247" s="130" t="s">
        <v>102</v>
      </c>
      <c r="D1247" s="130">
        <v>1010248216</v>
      </c>
      <c r="F1247" s="130">
        <v>111597</v>
      </c>
      <c r="I1247" s="130">
        <v>0</v>
      </c>
      <c r="K1247" s="130">
        <v>484554</v>
      </c>
      <c r="O1247" s="205">
        <v>596151</v>
      </c>
    </row>
    <row r="1248" spans="2:15" x14ac:dyDescent="0.2">
      <c r="B1248" s="130" t="s">
        <v>103</v>
      </c>
      <c r="D1248" s="130">
        <v>51720934</v>
      </c>
      <c r="F1248" s="130">
        <v>132164</v>
      </c>
      <c r="I1248" s="130">
        <v>0</v>
      </c>
      <c r="K1248" s="130">
        <v>238371</v>
      </c>
      <c r="O1248" s="205">
        <v>370535</v>
      </c>
    </row>
    <row r="1249" spans="2:15" x14ac:dyDescent="0.2">
      <c r="B1249" s="130" t="s">
        <v>478</v>
      </c>
      <c r="D1249" s="130" t="s">
        <v>479</v>
      </c>
      <c r="F1249" s="130">
        <v>11302</v>
      </c>
      <c r="I1249" s="130">
        <v>0</v>
      </c>
      <c r="K1249" s="130">
        <v>0</v>
      </c>
      <c r="O1249" s="205">
        <v>11302</v>
      </c>
    </row>
    <row r="1250" spans="2:15" x14ac:dyDescent="0.2">
      <c r="B1250" s="130" t="s">
        <v>487</v>
      </c>
      <c r="D1250" s="130">
        <v>1001331808</v>
      </c>
      <c r="F1250" s="130">
        <v>0</v>
      </c>
      <c r="I1250" s="130">
        <v>0</v>
      </c>
      <c r="K1250" s="130">
        <v>31636</v>
      </c>
      <c r="O1250" s="205">
        <v>31636</v>
      </c>
    </row>
    <row r="1251" spans="2:15" x14ac:dyDescent="0.2">
      <c r="B1251" s="130" t="s">
        <v>492</v>
      </c>
      <c r="D1251" s="130">
        <v>1073708786</v>
      </c>
      <c r="F1251" s="130">
        <v>109412</v>
      </c>
      <c r="I1251" s="130">
        <v>0</v>
      </c>
      <c r="K1251" s="130">
        <v>96600</v>
      </c>
      <c r="O1251" s="205">
        <v>206012</v>
      </c>
    </row>
    <row r="1252" spans="2:15" x14ac:dyDescent="0.2">
      <c r="B1252" s="130" t="s">
        <v>493</v>
      </c>
      <c r="D1252" s="130" t="s">
        <v>494</v>
      </c>
      <c r="F1252" s="130">
        <v>9660</v>
      </c>
      <c r="I1252" s="130">
        <v>0</v>
      </c>
      <c r="K1252" s="130">
        <v>19320</v>
      </c>
      <c r="O1252" s="205">
        <v>28980</v>
      </c>
    </row>
    <row r="1253" spans="2:15" x14ac:dyDescent="0.2">
      <c r="B1253" s="130" t="s">
        <v>505</v>
      </c>
      <c r="D1253" s="130" t="s">
        <v>506</v>
      </c>
      <c r="F1253" s="130">
        <v>747134</v>
      </c>
      <c r="I1253" s="130">
        <v>0</v>
      </c>
      <c r="K1253" s="130">
        <v>134228</v>
      </c>
      <c r="O1253" s="205">
        <v>881362</v>
      </c>
    </row>
    <row r="1254" spans="2:15" x14ac:dyDescent="0.2">
      <c r="B1254" s="130" t="s">
        <v>514</v>
      </c>
      <c r="D1254" s="130" t="s">
        <v>515</v>
      </c>
      <c r="F1254" s="130">
        <v>0</v>
      </c>
      <c r="I1254" s="130">
        <v>0</v>
      </c>
      <c r="K1254" s="130">
        <v>13959</v>
      </c>
      <c r="O1254" s="205">
        <v>13959</v>
      </c>
    </row>
    <row r="1255" spans="2:15" x14ac:dyDescent="0.2">
      <c r="B1255" s="130" t="s">
        <v>523</v>
      </c>
      <c r="D1255" s="130">
        <v>1022441999</v>
      </c>
      <c r="F1255" s="130">
        <v>25092</v>
      </c>
      <c r="I1255" s="130">
        <v>0</v>
      </c>
      <c r="K1255" s="130">
        <v>0</v>
      </c>
      <c r="O1255" s="205">
        <v>25092</v>
      </c>
    </row>
    <row r="1256" spans="2:15" x14ac:dyDescent="0.2">
      <c r="B1256" s="130" t="s">
        <v>525</v>
      </c>
      <c r="D1256" s="130" t="s">
        <v>526</v>
      </c>
      <c r="F1256" s="130">
        <v>0</v>
      </c>
      <c r="I1256" s="130">
        <v>0</v>
      </c>
      <c r="K1256" s="130">
        <v>32217</v>
      </c>
      <c r="O1256" s="205">
        <v>32217</v>
      </c>
    </row>
    <row r="1257" spans="2:15" x14ac:dyDescent="0.2">
      <c r="B1257" s="130" t="s">
        <v>527</v>
      </c>
      <c r="D1257" s="130" t="s">
        <v>528</v>
      </c>
      <c r="F1257" s="130">
        <v>0</v>
      </c>
      <c r="I1257" s="130">
        <v>0</v>
      </c>
      <c r="K1257" s="130">
        <v>50467</v>
      </c>
      <c r="O1257" s="205">
        <v>50467</v>
      </c>
    </row>
    <row r="1258" spans="2:15" x14ac:dyDescent="0.2">
      <c r="B1258" s="130" t="s">
        <v>529</v>
      </c>
      <c r="D1258" s="130">
        <v>52996596</v>
      </c>
      <c r="F1258" s="130">
        <v>0</v>
      </c>
      <c r="I1258" s="130">
        <v>0</v>
      </c>
      <c r="K1258" s="130">
        <v>11705</v>
      </c>
      <c r="O1258" s="205">
        <v>11705</v>
      </c>
    </row>
    <row r="1259" spans="2:15" x14ac:dyDescent="0.2">
      <c r="B1259" s="130" t="s">
        <v>531</v>
      </c>
      <c r="D1259" s="130">
        <v>80849664</v>
      </c>
      <c r="F1259" s="130">
        <v>0</v>
      </c>
      <c r="I1259" s="130">
        <v>0</v>
      </c>
      <c r="K1259" s="130">
        <v>7728</v>
      </c>
      <c r="O1259" s="205">
        <v>7728</v>
      </c>
    </row>
    <row r="1260" spans="2:15" x14ac:dyDescent="0.2">
      <c r="B1260" s="130" t="s">
        <v>107</v>
      </c>
      <c r="D1260" s="130" t="s">
        <v>106</v>
      </c>
      <c r="F1260" s="130">
        <v>2296026</v>
      </c>
      <c r="I1260" s="130">
        <v>0</v>
      </c>
      <c r="K1260" s="130">
        <v>2463686</v>
      </c>
      <c r="O1260" s="205">
        <v>4759712</v>
      </c>
    </row>
    <row r="1261" spans="2:15" x14ac:dyDescent="0.2">
      <c r="B1261" s="130" t="s">
        <v>540</v>
      </c>
      <c r="D1261" s="130">
        <v>51975473</v>
      </c>
      <c r="F1261" s="130">
        <v>1708</v>
      </c>
      <c r="I1261" s="130">
        <v>0</v>
      </c>
      <c r="K1261" s="130">
        <v>0</v>
      </c>
      <c r="O1261" s="205">
        <v>1708</v>
      </c>
    </row>
    <row r="1262" spans="2:15" x14ac:dyDescent="0.2">
      <c r="B1262" s="130" t="s">
        <v>550</v>
      </c>
      <c r="D1262" s="130">
        <v>79981708</v>
      </c>
      <c r="F1262" s="130">
        <v>4536</v>
      </c>
      <c r="I1262" s="130">
        <v>0</v>
      </c>
      <c r="K1262" s="130">
        <v>0</v>
      </c>
      <c r="O1262" s="205">
        <v>4536</v>
      </c>
    </row>
    <row r="1263" spans="2:15" x14ac:dyDescent="0.2">
      <c r="B1263" s="130" t="s">
        <v>551</v>
      </c>
      <c r="D1263" s="130">
        <v>1066726602</v>
      </c>
      <c r="F1263" s="130">
        <v>8549</v>
      </c>
      <c r="I1263" s="130">
        <v>0</v>
      </c>
      <c r="K1263" s="130">
        <v>57960</v>
      </c>
      <c r="O1263" s="205">
        <v>66509</v>
      </c>
    </row>
    <row r="1264" spans="2:15" x14ac:dyDescent="0.2">
      <c r="B1264" s="130" t="s">
        <v>559</v>
      </c>
      <c r="D1264" s="130">
        <v>1063616131</v>
      </c>
      <c r="F1264" s="130">
        <v>0</v>
      </c>
      <c r="I1264" s="130">
        <v>0</v>
      </c>
      <c r="K1264" s="130">
        <v>141461</v>
      </c>
      <c r="O1264" s="205">
        <v>141461</v>
      </c>
    </row>
    <row r="1265" spans="2:15" x14ac:dyDescent="0.2">
      <c r="B1265" s="130" t="s">
        <v>563</v>
      </c>
      <c r="D1265" s="130" t="s">
        <v>564</v>
      </c>
      <c r="F1265" s="130">
        <v>1781836.99</v>
      </c>
      <c r="I1265" s="130">
        <v>0</v>
      </c>
      <c r="K1265" s="130">
        <v>1882319.26</v>
      </c>
      <c r="O1265" s="205">
        <v>3664156.25</v>
      </c>
    </row>
    <row r="1266" spans="2:15" x14ac:dyDescent="0.2">
      <c r="B1266" s="130" t="s">
        <v>109</v>
      </c>
      <c r="D1266" s="130" t="s">
        <v>108</v>
      </c>
      <c r="F1266" s="130">
        <v>1105491</v>
      </c>
      <c r="I1266" s="130">
        <v>0</v>
      </c>
      <c r="K1266" s="130">
        <v>1763501</v>
      </c>
      <c r="O1266" s="205">
        <v>2868992</v>
      </c>
    </row>
    <row r="1267" spans="2:15" x14ac:dyDescent="0.2">
      <c r="B1267" s="130" t="s">
        <v>596</v>
      </c>
      <c r="D1267" s="130">
        <v>80075918</v>
      </c>
      <c r="F1267" s="130">
        <v>134827</v>
      </c>
      <c r="I1267" s="130">
        <v>0</v>
      </c>
      <c r="K1267" s="130">
        <v>82123</v>
      </c>
      <c r="O1267" s="205">
        <v>216950</v>
      </c>
    </row>
    <row r="1268" spans="2:15" x14ac:dyDescent="0.2">
      <c r="B1268" s="130" t="s">
        <v>599</v>
      </c>
      <c r="D1268" s="130" t="s">
        <v>600</v>
      </c>
      <c r="F1268" s="130">
        <v>14490</v>
      </c>
      <c r="I1268" s="130">
        <v>0</v>
      </c>
      <c r="K1268" s="130">
        <v>48916</v>
      </c>
      <c r="O1268" s="205">
        <v>63406</v>
      </c>
    </row>
    <row r="1269" spans="2:15" x14ac:dyDescent="0.2">
      <c r="B1269" s="130" t="s">
        <v>602</v>
      </c>
      <c r="D1269" s="130">
        <v>1033763162</v>
      </c>
      <c r="F1269" s="130">
        <v>1515</v>
      </c>
      <c r="I1269" s="130">
        <v>0</v>
      </c>
      <c r="K1269" s="130">
        <v>0</v>
      </c>
      <c r="O1269" s="205">
        <v>1515</v>
      </c>
    </row>
    <row r="1270" spans="2:15" x14ac:dyDescent="0.2">
      <c r="B1270" s="130" t="s">
        <v>111</v>
      </c>
      <c r="D1270" s="130" t="s">
        <v>110</v>
      </c>
      <c r="F1270" s="130">
        <v>54804</v>
      </c>
      <c r="I1270" s="130">
        <v>0</v>
      </c>
      <c r="K1270" s="130">
        <v>2270</v>
      </c>
      <c r="O1270" s="205">
        <v>57074</v>
      </c>
    </row>
    <row r="1271" spans="2:15" x14ac:dyDescent="0.2">
      <c r="B1271" s="130" t="s">
        <v>615</v>
      </c>
      <c r="D1271" s="130">
        <v>52057290</v>
      </c>
      <c r="F1271" s="130">
        <v>8671</v>
      </c>
      <c r="I1271" s="130">
        <v>0</v>
      </c>
      <c r="K1271" s="130">
        <v>0</v>
      </c>
      <c r="O1271" s="205">
        <v>8671</v>
      </c>
    </row>
    <row r="1272" spans="2:15" x14ac:dyDescent="0.2">
      <c r="B1272" s="130" t="s">
        <v>617</v>
      </c>
      <c r="D1272" s="130" t="s">
        <v>618</v>
      </c>
      <c r="F1272" s="130">
        <v>103562</v>
      </c>
      <c r="I1272" s="130">
        <v>0</v>
      </c>
      <c r="K1272" s="130">
        <v>75148</v>
      </c>
      <c r="O1272" s="205">
        <v>178710</v>
      </c>
    </row>
    <row r="1273" spans="2:15" x14ac:dyDescent="0.2">
      <c r="B1273" s="130" t="s">
        <v>151</v>
      </c>
      <c r="D1273" s="130" t="s">
        <v>150</v>
      </c>
      <c r="F1273" s="130">
        <v>6547065</v>
      </c>
      <c r="I1273" s="130">
        <v>0</v>
      </c>
      <c r="K1273" s="130">
        <v>6836865</v>
      </c>
      <c r="O1273" s="205">
        <v>13383930</v>
      </c>
    </row>
    <row r="1274" spans="2:15" x14ac:dyDescent="0.2">
      <c r="B1274" s="130" t="s">
        <v>625</v>
      </c>
      <c r="D1274" s="130">
        <v>51733605</v>
      </c>
      <c r="F1274" s="130">
        <v>63450</v>
      </c>
      <c r="I1274" s="130">
        <v>0</v>
      </c>
      <c r="K1274" s="130">
        <v>51533</v>
      </c>
      <c r="O1274" s="205">
        <v>114983</v>
      </c>
    </row>
    <row r="1275" spans="2:15" x14ac:dyDescent="0.2">
      <c r="B1275" s="130" t="s">
        <v>626</v>
      </c>
      <c r="D1275" s="130" t="s">
        <v>627</v>
      </c>
      <c r="F1275" s="130">
        <v>0</v>
      </c>
      <c r="I1275" s="130">
        <v>0</v>
      </c>
      <c r="K1275" s="130">
        <v>436650</v>
      </c>
      <c r="O1275" s="205">
        <v>436650</v>
      </c>
    </row>
    <row r="1276" spans="2:15" x14ac:dyDescent="0.2">
      <c r="B1276" s="130" t="s">
        <v>628</v>
      </c>
      <c r="D1276" s="130">
        <v>66711901</v>
      </c>
      <c r="F1276" s="130">
        <v>0</v>
      </c>
      <c r="I1276" s="130">
        <v>0</v>
      </c>
      <c r="K1276" s="130">
        <v>31370</v>
      </c>
      <c r="O1276" s="205">
        <v>31370</v>
      </c>
    </row>
    <row r="1277" spans="2:15" x14ac:dyDescent="0.2">
      <c r="B1277" s="130" t="s">
        <v>630</v>
      </c>
      <c r="D1277" s="130">
        <v>52505681</v>
      </c>
      <c r="F1277" s="130">
        <v>48300</v>
      </c>
      <c r="I1277" s="130">
        <v>0</v>
      </c>
      <c r="K1277" s="130">
        <v>0</v>
      </c>
      <c r="O1277" s="205">
        <v>48300</v>
      </c>
    </row>
    <row r="1278" spans="2:15" x14ac:dyDescent="0.2">
      <c r="B1278" s="130" t="s">
        <v>631</v>
      </c>
      <c r="D1278" s="130">
        <v>1031127789</v>
      </c>
      <c r="F1278" s="130">
        <v>20093</v>
      </c>
      <c r="I1278" s="130">
        <v>0</v>
      </c>
      <c r="K1278" s="130">
        <v>0</v>
      </c>
      <c r="O1278" s="205">
        <v>20093</v>
      </c>
    </row>
    <row r="1279" spans="2:15" x14ac:dyDescent="0.2">
      <c r="B1279" s="130" t="s">
        <v>643</v>
      </c>
      <c r="D1279" s="130">
        <v>1022966729</v>
      </c>
      <c r="F1279" s="130">
        <v>30021</v>
      </c>
      <c r="I1279" s="130">
        <v>0</v>
      </c>
      <c r="K1279" s="130">
        <v>181244</v>
      </c>
      <c r="O1279" s="205">
        <v>211265</v>
      </c>
    </row>
    <row r="1280" spans="2:15" x14ac:dyDescent="0.2">
      <c r="B1280" s="130" t="s">
        <v>653</v>
      </c>
      <c r="D1280" s="130" t="s">
        <v>654</v>
      </c>
      <c r="F1280" s="130">
        <v>0</v>
      </c>
      <c r="I1280" s="130">
        <v>0</v>
      </c>
      <c r="K1280" s="130">
        <v>52418</v>
      </c>
      <c r="O1280" s="205">
        <v>52418</v>
      </c>
    </row>
    <row r="1281" spans="2:15" x14ac:dyDescent="0.2">
      <c r="B1281" s="130" t="s">
        <v>154</v>
      </c>
      <c r="D1281" s="130" t="s">
        <v>153</v>
      </c>
      <c r="F1281" s="130">
        <v>503462</v>
      </c>
      <c r="I1281" s="130">
        <v>0</v>
      </c>
      <c r="K1281" s="130">
        <v>686423</v>
      </c>
      <c r="O1281" s="205">
        <v>1189885</v>
      </c>
    </row>
    <row r="1282" spans="2:15" x14ac:dyDescent="0.2">
      <c r="B1282" s="130" t="s">
        <v>657</v>
      </c>
      <c r="D1282" s="130" t="s">
        <v>658</v>
      </c>
      <c r="F1282" s="130">
        <v>0</v>
      </c>
      <c r="I1282" s="130">
        <v>0</v>
      </c>
      <c r="K1282" s="130">
        <v>10000</v>
      </c>
      <c r="O1282" s="205">
        <v>10000</v>
      </c>
    </row>
    <row r="1283" spans="2:15" x14ac:dyDescent="0.2">
      <c r="B1283" s="130" t="s">
        <v>675</v>
      </c>
      <c r="D1283" s="130" t="s">
        <v>676</v>
      </c>
      <c r="F1283" s="130">
        <v>0</v>
      </c>
      <c r="I1283" s="130">
        <v>0</v>
      </c>
      <c r="K1283" s="130">
        <v>79929</v>
      </c>
      <c r="O1283" s="205">
        <v>79929</v>
      </c>
    </row>
    <row r="1284" spans="2:15" x14ac:dyDescent="0.2">
      <c r="B1284" s="130" t="s">
        <v>678</v>
      </c>
      <c r="D1284" s="130">
        <v>79638678</v>
      </c>
      <c r="F1284" s="130">
        <v>53130</v>
      </c>
      <c r="I1284" s="130">
        <v>0</v>
      </c>
      <c r="K1284" s="130">
        <v>53130</v>
      </c>
      <c r="O1284" s="205">
        <v>106260</v>
      </c>
    </row>
    <row r="1285" spans="2:15" x14ac:dyDescent="0.2">
      <c r="B1285" s="130" t="s">
        <v>115</v>
      </c>
      <c r="D1285" s="130">
        <v>80193255</v>
      </c>
      <c r="F1285" s="130">
        <v>311506</v>
      </c>
      <c r="I1285" s="130">
        <v>0</v>
      </c>
      <c r="K1285" s="130">
        <v>242737</v>
      </c>
      <c r="O1285" s="205">
        <v>554243</v>
      </c>
    </row>
    <row r="1286" spans="2:15" x14ac:dyDescent="0.2">
      <c r="B1286" s="130" t="s">
        <v>690</v>
      </c>
      <c r="D1286" s="130">
        <v>52898354</v>
      </c>
      <c r="F1286" s="130">
        <v>38565</v>
      </c>
      <c r="I1286" s="130">
        <v>0</v>
      </c>
      <c r="K1286" s="130">
        <v>31358</v>
      </c>
      <c r="O1286" s="205">
        <v>69923</v>
      </c>
    </row>
    <row r="1287" spans="2:15" x14ac:dyDescent="0.2">
      <c r="B1287" s="130" t="s">
        <v>117</v>
      </c>
      <c r="D1287" s="130" t="s">
        <v>116</v>
      </c>
      <c r="F1287" s="130">
        <v>2154566</v>
      </c>
      <c r="I1287" s="130">
        <v>0</v>
      </c>
      <c r="K1287" s="130">
        <v>2156112</v>
      </c>
      <c r="O1287" s="205">
        <v>4310678</v>
      </c>
    </row>
    <row r="1288" spans="2:15" x14ac:dyDescent="0.2">
      <c r="B1288" s="130" t="s">
        <v>121</v>
      </c>
      <c r="D1288" s="130" t="s">
        <v>120</v>
      </c>
      <c r="F1288" s="130">
        <v>39075</v>
      </c>
      <c r="I1288" s="130">
        <v>0</v>
      </c>
      <c r="K1288" s="130">
        <v>0</v>
      </c>
      <c r="O1288" s="205">
        <v>39075</v>
      </c>
    </row>
    <row r="1289" spans="2:15" x14ac:dyDescent="0.2">
      <c r="B1289" s="130" t="s">
        <v>159</v>
      </c>
      <c r="D1289" s="130" t="s">
        <v>158</v>
      </c>
      <c r="F1289" s="130">
        <v>0</v>
      </c>
      <c r="I1289" s="130">
        <v>0</v>
      </c>
      <c r="K1289" s="130">
        <v>747500</v>
      </c>
      <c r="O1289" s="205">
        <v>747500</v>
      </c>
    </row>
    <row r="1290" spans="2:15" x14ac:dyDescent="0.2">
      <c r="B1290" s="130" t="s">
        <v>726</v>
      </c>
      <c r="D1290" s="130" t="s">
        <v>727</v>
      </c>
      <c r="F1290" s="130">
        <v>36090</v>
      </c>
      <c r="I1290" s="130">
        <v>0</v>
      </c>
      <c r="K1290" s="130">
        <v>0</v>
      </c>
      <c r="O1290" s="205">
        <v>36090</v>
      </c>
    </row>
    <row r="1291" spans="2:15" x14ac:dyDescent="0.2">
      <c r="B1291" s="130" t="s">
        <v>738</v>
      </c>
      <c r="D1291" s="130" t="s">
        <v>739</v>
      </c>
      <c r="F1291" s="130">
        <v>375928</v>
      </c>
      <c r="I1291" s="130">
        <v>0</v>
      </c>
      <c r="K1291" s="130">
        <v>0</v>
      </c>
      <c r="O1291" s="205">
        <v>375928</v>
      </c>
    </row>
    <row r="1292" spans="2:15" x14ac:dyDescent="0.2">
      <c r="B1292" s="130" t="s">
        <v>741</v>
      </c>
      <c r="D1292" s="130">
        <v>80354807</v>
      </c>
      <c r="F1292" s="130">
        <v>0</v>
      </c>
      <c r="I1292" s="130">
        <v>0</v>
      </c>
      <c r="K1292" s="130">
        <v>23184</v>
      </c>
      <c r="O1292" s="205">
        <v>23184</v>
      </c>
    </row>
    <row r="1293" spans="2:15" x14ac:dyDescent="0.2">
      <c r="B1293" s="130" t="s">
        <v>743</v>
      </c>
      <c r="D1293" s="130">
        <v>1019047476</v>
      </c>
      <c r="F1293" s="130">
        <v>23284</v>
      </c>
      <c r="I1293" s="130">
        <v>0</v>
      </c>
      <c r="K1293" s="130">
        <v>21222</v>
      </c>
      <c r="O1293" s="205">
        <v>44506</v>
      </c>
    </row>
    <row r="1294" spans="2:15" x14ac:dyDescent="0.2">
      <c r="B1294" s="130" t="s">
        <v>745</v>
      </c>
      <c r="D1294" s="130">
        <v>53045561</v>
      </c>
      <c r="F1294" s="130">
        <v>16100</v>
      </c>
      <c r="I1294" s="130">
        <v>0</v>
      </c>
      <c r="K1294" s="130">
        <v>224409</v>
      </c>
      <c r="O1294" s="205">
        <v>240509</v>
      </c>
    </row>
    <row r="1295" spans="2:15" x14ac:dyDescent="0.2">
      <c r="B1295" s="130" t="s">
        <v>746</v>
      </c>
      <c r="D1295" s="130" t="s">
        <v>747</v>
      </c>
      <c r="F1295" s="130">
        <v>74160</v>
      </c>
      <c r="I1295" s="130">
        <v>0</v>
      </c>
      <c r="K1295" s="130">
        <v>173918</v>
      </c>
      <c r="O1295" s="205">
        <v>248078</v>
      </c>
    </row>
    <row r="1296" spans="2:15" x14ac:dyDescent="0.2">
      <c r="B1296" s="130" t="s">
        <v>749</v>
      </c>
      <c r="D1296" s="130">
        <v>14010065</v>
      </c>
      <c r="F1296" s="130">
        <v>0</v>
      </c>
      <c r="I1296" s="130">
        <v>0</v>
      </c>
      <c r="K1296" s="130">
        <v>11364</v>
      </c>
      <c r="O1296" s="205">
        <v>11364</v>
      </c>
    </row>
    <row r="1297" spans="2:15" x14ac:dyDescent="0.2">
      <c r="B1297" s="130" t="s">
        <v>750</v>
      </c>
      <c r="D1297" s="130">
        <v>39819298</v>
      </c>
      <c r="F1297" s="130">
        <v>0</v>
      </c>
      <c r="I1297" s="130">
        <v>0</v>
      </c>
      <c r="K1297" s="130">
        <v>3121</v>
      </c>
      <c r="O1297" s="205">
        <v>3121</v>
      </c>
    </row>
    <row r="1298" spans="2:15" x14ac:dyDescent="0.2">
      <c r="B1298" s="130" t="s">
        <v>758</v>
      </c>
      <c r="D1298" s="130">
        <v>1024473224</v>
      </c>
      <c r="F1298" s="130">
        <v>0</v>
      </c>
      <c r="I1298" s="130">
        <v>0</v>
      </c>
      <c r="K1298" s="130">
        <v>76590</v>
      </c>
      <c r="O1298" s="205">
        <v>76590</v>
      </c>
    </row>
    <row r="1299" spans="2:15" x14ac:dyDescent="0.2">
      <c r="B1299" s="130" t="s">
        <v>759</v>
      </c>
      <c r="D1299" s="130" t="s">
        <v>760</v>
      </c>
      <c r="F1299" s="130">
        <v>7728</v>
      </c>
      <c r="I1299" s="130">
        <v>0</v>
      </c>
      <c r="K1299" s="130">
        <v>0</v>
      </c>
      <c r="O1299" s="205">
        <v>7728</v>
      </c>
    </row>
    <row r="1300" spans="2:15" x14ac:dyDescent="0.2">
      <c r="B1300" s="130" t="s">
        <v>127</v>
      </c>
      <c r="D1300" s="130" t="s">
        <v>126</v>
      </c>
      <c r="F1300" s="130">
        <v>548097</v>
      </c>
      <c r="I1300" s="130">
        <v>0</v>
      </c>
      <c r="K1300" s="130">
        <v>703633</v>
      </c>
      <c r="O1300" s="205">
        <v>1251730</v>
      </c>
    </row>
    <row r="1301" spans="2:15" x14ac:dyDescent="0.2">
      <c r="B1301" s="130" t="s">
        <v>1226</v>
      </c>
      <c r="D1301" s="130" t="s">
        <v>1227</v>
      </c>
      <c r="F1301" s="130">
        <v>0</v>
      </c>
      <c r="I1301" s="130">
        <v>0</v>
      </c>
      <c r="K1301" s="130">
        <v>51391</v>
      </c>
      <c r="O1301" s="205">
        <v>51391</v>
      </c>
    </row>
    <row r="1302" spans="2:15" x14ac:dyDescent="0.2">
      <c r="B1302" s="130" t="s">
        <v>766</v>
      </c>
      <c r="D1302" s="130">
        <v>1015479829</v>
      </c>
      <c r="F1302" s="130">
        <v>97041</v>
      </c>
      <c r="I1302" s="130">
        <v>0</v>
      </c>
      <c r="K1302" s="130">
        <v>51126</v>
      </c>
      <c r="O1302" s="205">
        <v>148167</v>
      </c>
    </row>
    <row r="1303" spans="2:15" x14ac:dyDescent="0.2">
      <c r="B1303" s="130" t="s">
        <v>128</v>
      </c>
      <c r="D1303" s="130">
        <v>1030623366</v>
      </c>
      <c r="F1303" s="130">
        <v>645094</v>
      </c>
      <c r="I1303" s="130">
        <v>0</v>
      </c>
      <c r="K1303" s="130">
        <v>887562</v>
      </c>
      <c r="O1303" s="205">
        <v>1532656</v>
      </c>
    </row>
    <row r="1304" spans="2:15" x14ac:dyDescent="0.2">
      <c r="B1304" s="130" t="s">
        <v>768</v>
      </c>
      <c r="D1304" s="130" t="s">
        <v>769</v>
      </c>
      <c r="F1304" s="130">
        <v>89979</v>
      </c>
      <c r="I1304" s="130">
        <v>0</v>
      </c>
      <c r="K1304" s="130">
        <v>0</v>
      </c>
      <c r="O1304" s="205">
        <v>89979</v>
      </c>
    </row>
    <row r="1305" spans="2:15" x14ac:dyDescent="0.2">
      <c r="B1305" s="130" t="s">
        <v>770</v>
      </c>
      <c r="D1305" s="130" t="s">
        <v>771</v>
      </c>
      <c r="F1305" s="130">
        <v>0</v>
      </c>
      <c r="I1305" s="130">
        <v>0</v>
      </c>
      <c r="K1305" s="130">
        <v>17265</v>
      </c>
      <c r="O1305" s="205">
        <v>17265</v>
      </c>
    </row>
    <row r="1306" spans="2:15" x14ac:dyDescent="0.2">
      <c r="B1306" s="130" t="s">
        <v>772</v>
      </c>
      <c r="D1306" s="130">
        <v>52173587</v>
      </c>
      <c r="F1306" s="130">
        <v>24930</v>
      </c>
      <c r="I1306" s="130">
        <v>0</v>
      </c>
      <c r="K1306" s="130">
        <v>0</v>
      </c>
      <c r="O1306" s="205">
        <v>24930</v>
      </c>
    </row>
    <row r="1307" spans="2:15" x14ac:dyDescent="0.2">
      <c r="B1307" s="130" t="s">
        <v>131</v>
      </c>
      <c r="D1307" s="130">
        <v>1018427887</v>
      </c>
      <c r="F1307" s="130">
        <v>192799</v>
      </c>
      <c r="I1307" s="130">
        <v>0</v>
      </c>
      <c r="K1307" s="130">
        <v>781851</v>
      </c>
      <c r="O1307" s="205">
        <v>974650</v>
      </c>
    </row>
    <row r="1308" spans="2:15" x14ac:dyDescent="0.2">
      <c r="B1308" s="130" t="s">
        <v>133</v>
      </c>
      <c r="D1308" s="130" t="s">
        <v>132</v>
      </c>
      <c r="F1308" s="130">
        <v>66608</v>
      </c>
      <c r="I1308" s="130">
        <v>0</v>
      </c>
      <c r="K1308" s="130">
        <v>135323</v>
      </c>
      <c r="O1308" s="205">
        <v>201931</v>
      </c>
    </row>
    <row r="1309" spans="2:15" x14ac:dyDescent="0.2">
      <c r="B1309" s="130" t="s">
        <v>788</v>
      </c>
      <c r="D1309" s="130" t="s">
        <v>789</v>
      </c>
      <c r="F1309" s="130">
        <v>196581</v>
      </c>
      <c r="I1309" s="130">
        <v>0</v>
      </c>
      <c r="K1309" s="130">
        <v>33810</v>
      </c>
      <c r="O1309" s="205">
        <v>230391</v>
      </c>
    </row>
    <row r="1310" spans="2:15" x14ac:dyDescent="0.2">
      <c r="B1310" s="130" t="s">
        <v>135</v>
      </c>
      <c r="D1310" s="130" t="s">
        <v>134</v>
      </c>
      <c r="F1310" s="130">
        <v>1101142</v>
      </c>
      <c r="I1310" s="130">
        <v>0</v>
      </c>
      <c r="K1310" s="130">
        <v>1245387</v>
      </c>
      <c r="O1310" s="205">
        <v>2346529</v>
      </c>
    </row>
    <row r="1311" spans="2:15" x14ac:dyDescent="0.2">
      <c r="B1311" s="130" t="s">
        <v>790</v>
      </c>
      <c r="D1311" s="130">
        <v>51932368</v>
      </c>
      <c r="F1311" s="130">
        <v>0</v>
      </c>
      <c r="I1311" s="130">
        <v>0</v>
      </c>
      <c r="K1311" s="130">
        <v>6555</v>
      </c>
      <c r="O1311" s="205">
        <v>6555</v>
      </c>
    </row>
    <row r="1312" spans="2:15" x14ac:dyDescent="0.2">
      <c r="B1312" s="130" t="s">
        <v>791</v>
      </c>
      <c r="D1312" s="130" t="s">
        <v>792</v>
      </c>
      <c r="F1312" s="130">
        <v>0</v>
      </c>
      <c r="I1312" s="130">
        <v>0</v>
      </c>
      <c r="K1312" s="130">
        <v>112000</v>
      </c>
      <c r="O1312" s="205">
        <v>112000</v>
      </c>
    </row>
    <row r="1313" spans="2:15" x14ac:dyDescent="0.2">
      <c r="B1313" s="130" t="s">
        <v>1228</v>
      </c>
      <c r="D1313" s="130" t="s">
        <v>1229</v>
      </c>
      <c r="F1313" s="130">
        <v>0</v>
      </c>
      <c r="I1313" s="130">
        <v>0</v>
      </c>
      <c r="K1313" s="130">
        <v>34244</v>
      </c>
      <c r="O1313" s="205">
        <v>34244</v>
      </c>
    </row>
    <row r="1314" spans="2:15" x14ac:dyDescent="0.2">
      <c r="B1314" s="130" t="s">
        <v>798</v>
      </c>
      <c r="D1314" s="130" t="s">
        <v>799</v>
      </c>
      <c r="F1314" s="130">
        <v>1739</v>
      </c>
      <c r="I1314" s="130">
        <v>0</v>
      </c>
      <c r="K1314" s="130">
        <v>0</v>
      </c>
      <c r="O1314" s="205">
        <v>1739</v>
      </c>
    </row>
    <row r="1315" spans="2:15" x14ac:dyDescent="0.2">
      <c r="B1315" s="130" t="s">
        <v>800</v>
      </c>
      <c r="D1315" s="130" t="s">
        <v>801</v>
      </c>
      <c r="F1315" s="130">
        <v>77878.53</v>
      </c>
      <c r="I1315" s="130">
        <v>0</v>
      </c>
      <c r="K1315" s="130">
        <v>0</v>
      </c>
      <c r="O1315" s="205">
        <v>77878.53</v>
      </c>
    </row>
    <row r="1316" spans="2:15" x14ac:dyDescent="0.2">
      <c r="B1316" s="130" t="s">
        <v>802</v>
      </c>
      <c r="D1316" s="130">
        <v>79058616</v>
      </c>
      <c r="F1316" s="130">
        <v>0</v>
      </c>
      <c r="I1316" s="130">
        <v>0</v>
      </c>
      <c r="K1316" s="130">
        <v>23184</v>
      </c>
      <c r="O1316" s="205">
        <v>23184</v>
      </c>
    </row>
    <row r="1317" spans="2:15" x14ac:dyDescent="0.2">
      <c r="B1317" s="130" t="s">
        <v>815</v>
      </c>
      <c r="D1317" s="130">
        <v>1140854580</v>
      </c>
      <c r="F1317" s="130">
        <v>9563</v>
      </c>
      <c r="I1317" s="130">
        <v>0</v>
      </c>
      <c r="K1317" s="130">
        <v>0</v>
      </c>
      <c r="O1317" s="205">
        <v>9563</v>
      </c>
    </row>
    <row r="1318" spans="2:15" x14ac:dyDescent="0.2">
      <c r="B1318" s="130" t="s">
        <v>818</v>
      </c>
      <c r="D1318" s="130">
        <v>52814883</v>
      </c>
      <c r="F1318" s="130">
        <v>10519</v>
      </c>
      <c r="I1318" s="130">
        <v>0</v>
      </c>
      <c r="K1318" s="130">
        <v>0</v>
      </c>
      <c r="O1318" s="205">
        <v>10519</v>
      </c>
    </row>
    <row r="1319" spans="2:15" x14ac:dyDescent="0.2">
      <c r="B1319" s="130" t="s">
        <v>822</v>
      </c>
      <c r="D1319" s="130" t="s">
        <v>1230</v>
      </c>
      <c r="F1319" s="130">
        <v>0</v>
      </c>
      <c r="I1319" s="130">
        <v>0</v>
      </c>
      <c r="K1319" s="130">
        <v>92370</v>
      </c>
      <c r="O1319" s="205">
        <v>92370</v>
      </c>
    </row>
    <row r="1320" spans="2:15" x14ac:dyDescent="0.2">
      <c r="B1320" s="130" t="s">
        <v>822</v>
      </c>
      <c r="D1320" s="130" t="s">
        <v>823</v>
      </c>
      <c r="F1320" s="130">
        <v>527437</v>
      </c>
      <c r="I1320" s="130">
        <v>0</v>
      </c>
      <c r="K1320" s="130">
        <v>722645</v>
      </c>
      <c r="O1320" s="205">
        <v>1250082</v>
      </c>
    </row>
    <row r="1321" spans="2:15" x14ac:dyDescent="0.2">
      <c r="B1321" s="130" t="s">
        <v>824</v>
      </c>
      <c r="D1321" s="130">
        <v>1097403609</v>
      </c>
      <c r="F1321" s="130">
        <v>0</v>
      </c>
      <c r="I1321" s="130">
        <v>0</v>
      </c>
      <c r="K1321" s="130">
        <v>23410</v>
      </c>
      <c r="O1321" s="205">
        <v>23410</v>
      </c>
    </row>
    <row r="1322" spans="2:15" x14ac:dyDescent="0.2">
      <c r="B1322" s="130" t="s">
        <v>832</v>
      </c>
      <c r="D1322" s="130">
        <v>1020843206</v>
      </c>
      <c r="F1322" s="130">
        <v>338263</v>
      </c>
      <c r="I1322" s="130">
        <v>0</v>
      </c>
      <c r="K1322" s="130">
        <v>0</v>
      </c>
      <c r="O1322" s="205">
        <v>338263</v>
      </c>
    </row>
    <row r="1323" spans="2:15" x14ac:dyDescent="0.2">
      <c r="B1323" s="130" t="s">
        <v>833</v>
      </c>
      <c r="D1323" s="130">
        <v>1020831915</v>
      </c>
      <c r="F1323" s="130">
        <v>514066</v>
      </c>
      <c r="I1323" s="130">
        <v>0</v>
      </c>
      <c r="K1323" s="130">
        <v>250171</v>
      </c>
      <c r="O1323" s="205">
        <v>764237</v>
      </c>
    </row>
    <row r="1324" spans="2:15" x14ac:dyDescent="0.2">
      <c r="B1324" s="130" t="s">
        <v>834</v>
      </c>
      <c r="D1324" s="130">
        <v>79159710</v>
      </c>
      <c r="F1324" s="130">
        <v>0</v>
      </c>
      <c r="I1324" s="130">
        <v>0</v>
      </c>
      <c r="K1324" s="130">
        <v>33810</v>
      </c>
      <c r="O1324" s="205">
        <v>33810</v>
      </c>
    </row>
    <row r="1325" spans="2:15" x14ac:dyDescent="0.2">
      <c r="B1325" s="130" t="s">
        <v>836</v>
      </c>
      <c r="D1325" s="130" t="s">
        <v>837</v>
      </c>
      <c r="F1325" s="130">
        <v>30413</v>
      </c>
      <c r="I1325" s="130">
        <v>0</v>
      </c>
      <c r="K1325" s="130">
        <v>37552</v>
      </c>
      <c r="O1325" s="205">
        <v>67965</v>
      </c>
    </row>
    <row r="1326" spans="2:15" x14ac:dyDescent="0.2">
      <c r="B1326" s="130" t="s">
        <v>838</v>
      </c>
      <c r="D1326" s="130">
        <v>33376944</v>
      </c>
      <c r="F1326" s="130">
        <v>0</v>
      </c>
      <c r="I1326" s="130">
        <v>0</v>
      </c>
      <c r="K1326" s="130">
        <v>2094</v>
      </c>
      <c r="O1326" s="205">
        <v>2094</v>
      </c>
    </row>
    <row r="1327" spans="2:15" x14ac:dyDescent="0.2">
      <c r="B1327" s="130" t="s">
        <v>843</v>
      </c>
      <c r="D1327" s="130">
        <v>1022966706</v>
      </c>
      <c r="F1327" s="130">
        <v>0</v>
      </c>
      <c r="I1327" s="130">
        <v>0</v>
      </c>
      <c r="K1327" s="130">
        <v>110074</v>
      </c>
      <c r="O1327" s="205">
        <v>110074</v>
      </c>
    </row>
    <row r="1328" spans="2:15" x14ac:dyDescent="0.2">
      <c r="B1328" s="130" t="s">
        <v>845</v>
      </c>
      <c r="D1328" s="130" t="s">
        <v>846</v>
      </c>
      <c r="F1328" s="130">
        <v>0</v>
      </c>
      <c r="I1328" s="130">
        <v>0</v>
      </c>
      <c r="K1328" s="130">
        <v>29263</v>
      </c>
      <c r="O1328" s="205">
        <v>29263</v>
      </c>
    </row>
    <row r="1329" spans="2:15" x14ac:dyDescent="0.2">
      <c r="B1329" s="130" t="s">
        <v>848</v>
      </c>
      <c r="D1329" s="130">
        <v>9336428</v>
      </c>
      <c r="F1329" s="130">
        <v>15746</v>
      </c>
      <c r="I1329" s="130">
        <v>0</v>
      </c>
      <c r="K1329" s="130">
        <v>10722</v>
      </c>
      <c r="O1329" s="205">
        <v>26468</v>
      </c>
    </row>
    <row r="1330" spans="2:15" x14ac:dyDescent="0.2">
      <c r="B1330" s="130" t="s">
        <v>859</v>
      </c>
      <c r="D1330" s="130">
        <v>1019149647</v>
      </c>
      <c r="F1330" s="130">
        <v>20029</v>
      </c>
      <c r="I1330" s="130">
        <v>0</v>
      </c>
      <c r="K1330" s="130">
        <v>0</v>
      </c>
      <c r="O1330" s="205">
        <v>20029</v>
      </c>
    </row>
    <row r="1331" spans="2:15" x14ac:dyDescent="0.2">
      <c r="B1331" s="130" t="s">
        <v>862</v>
      </c>
      <c r="D1331" s="130">
        <v>1019133870</v>
      </c>
      <c r="F1331" s="130">
        <v>0</v>
      </c>
      <c r="I1331" s="130">
        <v>0</v>
      </c>
      <c r="K1331" s="130">
        <v>76905</v>
      </c>
      <c r="O1331" s="205">
        <v>76905</v>
      </c>
    </row>
    <row r="1332" spans="2:15" x14ac:dyDescent="0.2">
      <c r="B1332" s="130" t="s">
        <v>992</v>
      </c>
      <c r="D1332" s="130">
        <v>1032481501</v>
      </c>
      <c r="F1332" s="130">
        <v>4733</v>
      </c>
      <c r="I1332" s="130">
        <v>0</v>
      </c>
      <c r="K1332" s="130">
        <v>0</v>
      </c>
      <c r="O1332" s="205">
        <v>4733</v>
      </c>
    </row>
    <row r="1333" spans="2:15" x14ac:dyDescent="0.2">
      <c r="B1333" s="130" t="s">
        <v>867</v>
      </c>
      <c r="D1333" s="130" t="s">
        <v>868</v>
      </c>
      <c r="F1333" s="130">
        <v>-26771000</v>
      </c>
      <c r="I1333" s="130">
        <v>135288000</v>
      </c>
      <c r="K1333" s="130">
        <v>0</v>
      </c>
      <c r="O1333" s="205">
        <v>-162059000</v>
      </c>
    </row>
    <row r="1334" spans="2:15" x14ac:dyDescent="0.2">
      <c r="B1334" s="130" t="s">
        <v>165</v>
      </c>
      <c r="D1334" s="130" t="s">
        <v>164</v>
      </c>
      <c r="F1334" s="130">
        <v>0</v>
      </c>
      <c r="I1334" s="130">
        <v>0</v>
      </c>
      <c r="K1334" s="130">
        <v>149351</v>
      </c>
      <c r="O1334" s="205">
        <v>149351</v>
      </c>
    </row>
    <row r="1335" spans="2:15" x14ac:dyDescent="0.2">
      <c r="B1335" s="130" t="s">
        <v>138</v>
      </c>
      <c r="D1335" s="130" t="s">
        <v>137</v>
      </c>
      <c r="F1335" s="130">
        <v>292910</v>
      </c>
      <c r="I1335" s="130">
        <v>0</v>
      </c>
      <c r="K1335" s="130">
        <v>541901</v>
      </c>
      <c r="O1335" s="205">
        <v>834811</v>
      </c>
    </row>
    <row r="1336" spans="2:15" x14ac:dyDescent="0.2">
      <c r="B1336" s="130" t="s">
        <v>873</v>
      </c>
      <c r="D1336" s="130" t="s">
        <v>874</v>
      </c>
      <c r="F1336" s="130">
        <v>61630</v>
      </c>
      <c r="I1336" s="130">
        <v>0</v>
      </c>
      <c r="K1336" s="130">
        <v>63514</v>
      </c>
      <c r="O1336" s="205">
        <v>125144</v>
      </c>
    </row>
    <row r="1337" spans="2:15" x14ac:dyDescent="0.2">
      <c r="B1337" s="130" t="s">
        <v>878</v>
      </c>
      <c r="D1337" s="130" t="s">
        <v>879</v>
      </c>
      <c r="F1337" s="130">
        <v>0</v>
      </c>
      <c r="I1337" s="130">
        <v>0</v>
      </c>
      <c r="K1337" s="130">
        <v>6401</v>
      </c>
      <c r="O1337" s="205">
        <v>6401</v>
      </c>
    </row>
    <row r="1338" spans="2:15" x14ac:dyDescent="0.2">
      <c r="B1338" s="130" t="s">
        <v>140</v>
      </c>
      <c r="D1338" s="130" t="s">
        <v>139</v>
      </c>
      <c r="F1338" s="130">
        <v>381903</v>
      </c>
      <c r="I1338" s="130">
        <v>0</v>
      </c>
      <c r="K1338" s="130">
        <v>0</v>
      </c>
      <c r="O1338" s="205">
        <v>381903</v>
      </c>
    </row>
    <row r="1339" spans="2:15" x14ac:dyDescent="0.2">
      <c r="B1339" s="130" t="s">
        <v>891</v>
      </c>
      <c r="D1339" s="130" t="s">
        <v>892</v>
      </c>
      <c r="F1339" s="130">
        <v>0</v>
      </c>
      <c r="I1339" s="130">
        <v>0</v>
      </c>
      <c r="K1339" s="130">
        <v>35750</v>
      </c>
      <c r="O1339" s="205">
        <v>35750</v>
      </c>
    </row>
    <row r="1340" spans="2:15" x14ac:dyDescent="0.2">
      <c r="B1340" s="130" t="s">
        <v>895</v>
      </c>
      <c r="D1340" s="130">
        <v>79244087</v>
      </c>
      <c r="F1340" s="130">
        <v>38284</v>
      </c>
      <c r="I1340" s="130">
        <v>0</v>
      </c>
      <c r="K1340" s="130">
        <v>0</v>
      </c>
      <c r="O1340" s="205">
        <v>38284</v>
      </c>
    </row>
    <row r="1341" spans="2:15" x14ac:dyDescent="0.2">
      <c r="B1341" s="130" t="s">
        <v>896</v>
      </c>
      <c r="D1341" s="130">
        <v>1000270372</v>
      </c>
      <c r="F1341" s="130">
        <v>1770532</v>
      </c>
      <c r="I1341" s="130">
        <v>0</v>
      </c>
      <c r="K1341" s="130">
        <v>2047552</v>
      </c>
      <c r="O1341" s="205">
        <v>3818084</v>
      </c>
    </row>
    <row r="1342" spans="2:15" x14ac:dyDescent="0.2">
      <c r="B1342" s="130" t="s">
        <v>996</v>
      </c>
      <c r="D1342" s="130">
        <v>1019124850</v>
      </c>
      <c r="F1342" s="130">
        <v>10047</v>
      </c>
      <c r="I1342" s="130">
        <v>0</v>
      </c>
      <c r="K1342" s="130">
        <v>0</v>
      </c>
      <c r="O1342" s="205">
        <v>10047</v>
      </c>
    </row>
    <row r="1343" spans="2:15" x14ac:dyDescent="0.2">
      <c r="B1343" s="130" t="s">
        <v>905</v>
      </c>
      <c r="D1343" s="130" t="s">
        <v>906</v>
      </c>
      <c r="F1343" s="130">
        <v>5626</v>
      </c>
      <c r="I1343" s="130">
        <v>0</v>
      </c>
      <c r="K1343" s="130">
        <v>5852</v>
      </c>
      <c r="O1343" s="205">
        <v>11478</v>
      </c>
    </row>
    <row r="1344" spans="2:15" x14ac:dyDescent="0.2">
      <c r="B1344" s="130" t="s">
        <v>142</v>
      </c>
      <c r="D1344" s="130" t="s">
        <v>141</v>
      </c>
      <c r="F1344" s="130">
        <v>2003484</v>
      </c>
      <c r="I1344" s="130">
        <v>0</v>
      </c>
      <c r="K1344" s="130">
        <v>1416156</v>
      </c>
      <c r="O1344" s="205">
        <v>3419640</v>
      </c>
    </row>
    <row r="1345" spans="1:15" x14ac:dyDescent="0.2">
      <c r="B1345" s="130" t="s">
        <v>911</v>
      </c>
      <c r="D1345" s="130">
        <v>1019137023</v>
      </c>
      <c r="F1345" s="130">
        <v>52930</v>
      </c>
      <c r="I1345" s="130">
        <v>0</v>
      </c>
      <c r="K1345" s="130">
        <v>0</v>
      </c>
      <c r="O1345" s="205">
        <v>52930</v>
      </c>
    </row>
    <row r="1346" spans="1:15" x14ac:dyDescent="0.2">
      <c r="B1346" s="130" t="s">
        <v>913</v>
      </c>
      <c r="D1346" s="130">
        <v>1020760486</v>
      </c>
      <c r="F1346" s="130">
        <v>0</v>
      </c>
      <c r="I1346" s="130">
        <v>0</v>
      </c>
      <c r="K1346" s="130">
        <v>249951</v>
      </c>
      <c r="O1346" s="205">
        <v>249951</v>
      </c>
    </row>
    <row r="1347" spans="1:15" x14ac:dyDescent="0.2">
      <c r="B1347" s="130" t="s">
        <v>914</v>
      </c>
      <c r="D1347" s="130" t="s">
        <v>915</v>
      </c>
      <c r="F1347" s="130">
        <v>255320</v>
      </c>
      <c r="I1347" s="130">
        <v>0</v>
      </c>
      <c r="K1347" s="130">
        <v>0</v>
      </c>
      <c r="O1347" s="205">
        <v>255320</v>
      </c>
    </row>
    <row r="1348" spans="1:15" x14ac:dyDescent="0.2">
      <c r="B1348" s="130" t="s">
        <v>144</v>
      </c>
      <c r="D1348" s="130" t="s">
        <v>143</v>
      </c>
      <c r="F1348" s="130">
        <v>343534</v>
      </c>
      <c r="I1348" s="130">
        <v>0</v>
      </c>
      <c r="K1348" s="130">
        <v>590186</v>
      </c>
      <c r="O1348" s="205">
        <v>933720</v>
      </c>
    </row>
    <row r="1349" spans="1:15" x14ac:dyDescent="0.2">
      <c r="B1349" s="130" t="s">
        <v>920</v>
      </c>
      <c r="D1349" s="130">
        <v>52210085</v>
      </c>
      <c r="F1349" s="130">
        <v>19021</v>
      </c>
      <c r="I1349" s="130">
        <v>0</v>
      </c>
      <c r="K1349" s="130">
        <v>0</v>
      </c>
      <c r="O1349" s="205">
        <v>19021</v>
      </c>
    </row>
    <row r="1350" spans="1:15" x14ac:dyDescent="0.2">
      <c r="B1350" s="130" t="s">
        <v>146</v>
      </c>
      <c r="D1350" s="130" t="s">
        <v>145</v>
      </c>
      <c r="F1350" s="130">
        <v>591718</v>
      </c>
      <c r="I1350" s="130">
        <v>0</v>
      </c>
      <c r="K1350" s="130">
        <v>685683</v>
      </c>
      <c r="O1350" s="205">
        <v>1277401</v>
      </c>
    </row>
    <row r="1351" spans="1:15" x14ac:dyDescent="0.2">
      <c r="B1351" s="130" t="s">
        <v>925</v>
      </c>
      <c r="D1351" s="130">
        <v>41780536</v>
      </c>
      <c r="F1351" s="130">
        <v>99827</v>
      </c>
      <c r="I1351" s="130">
        <v>0</v>
      </c>
      <c r="K1351" s="130">
        <v>0</v>
      </c>
      <c r="O1351" s="205">
        <v>99827</v>
      </c>
    </row>
    <row r="1352" spans="1:15" x14ac:dyDescent="0.2">
      <c r="B1352" s="130" t="s">
        <v>929</v>
      </c>
      <c r="D1352" s="130">
        <v>1022352272</v>
      </c>
      <c r="F1352" s="130">
        <v>0</v>
      </c>
      <c r="I1352" s="130">
        <v>0</v>
      </c>
      <c r="K1352" s="130">
        <v>54311</v>
      </c>
      <c r="O1352" s="205">
        <v>54311</v>
      </c>
    </row>
    <row r="1353" spans="1:15" x14ac:dyDescent="0.2">
      <c r="B1353" s="130" t="s">
        <v>932</v>
      </c>
      <c r="D1353" s="130" t="s">
        <v>933</v>
      </c>
      <c r="F1353" s="130">
        <v>0</v>
      </c>
      <c r="I1353" s="130">
        <v>0</v>
      </c>
      <c r="K1353" s="130">
        <v>9660</v>
      </c>
      <c r="O1353" s="205">
        <v>9660</v>
      </c>
    </row>
    <row r="1354" spans="1:15" x14ac:dyDescent="0.2">
      <c r="B1354" s="130" t="s">
        <v>936</v>
      </c>
      <c r="D1354" s="130">
        <v>1022438275</v>
      </c>
      <c r="F1354" s="130">
        <v>133819</v>
      </c>
      <c r="I1354" s="130">
        <v>0</v>
      </c>
      <c r="K1354" s="130">
        <v>194911</v>
      </c>
      <c r="O1354" s="205">
        <v>328730</v>
      </c>
    </row>
    <row r="1355" spans="1:15" x14ac:dyDescent="0.2">
      <c r="B1355" s="130" t="s">
        <v>937</v>
      </c>
      <c r="D1355" s="130">
        <v>1031155767</v>
      </c>
      <c r="F1355" s="130">
        <v>0</v>
      </c>
      <c r="I1355" s="130">
        <v>0</v>
      </c>
      <c r="K1355" s="130">
        <v>5365</v>
      </c>
      <c r="O1355" s="205">
        <v>5365</v>
      </c>
    </row>
    <row r="1356" spans="1:15" x14ac:dyDescent="0.2">
      <c r="B1356" s="130" t="s">
        <v>938</v>
      </c>
      <c r="D1356" s="130">
        <v>1074486767</v>
      </c>
      <c r="F1356" s="130">
        <v>167698</v>
      </c>
      <c r="I1356" s="130">
        <v>0</v>
      </c>
      <c r="K1356" s="130">
        <v>227976</v>
      </c>
      <c r="O1356" s="205">
        <v>395674</v>
      </c>
    </row>
    <row r="1357" spans="1:15" x14ac:dyDescent="0.2">
      <c r="B1357" s="130" t="s">
        <v>942</v>
      </c>
      <c r="D1357" s="130">
        <v>1016009897</v>
      </c>
      <c r="F1357" s="130">
        <v>0</v>
      </c>
      <c r="I1357" s="130">
        <v>0</v>
      </c>
      <c r="K1357" s="130">
        <v>62307</v>
      </c>
      <c r="O1357" s="205">
        <v>62307</v>
      </c>
    </row>
    <row r="1358" spans="1:15" x14ac:dyDescent="0.2">
      <c r="B1358" s="130" t="s">
        <v>943</v>
      </c>
      <c r="D1358" s="130">
        <v>1141114803</v>
      </c>
      <c r="F1358" s="130">
        <v>0</v>
      </c>
      <c r="I1358" s="130">
        <v>0</v>
      </c>
      <c r="K1358" s="130">
        <v>15427</v>
      </c>
      <c r="O1358" s="205">
        <v>15427</v>
      </c>
    </row>
    <row r="1359" spans="1:15" x14ac:dyDescent="0.2">
      <c r="B1359" s="130" t="s">
        <v>948</v>
      </c>
      <c r="D1359" s="130">
        <v>1019054615</v>
      </c>
      <c r="F1359" s="130">
        <v>0</v>
      </c>
      <c r="I1359" s="130">
        <v>0</v>
      </c>
      <c r="K1359" s="130">
        <v>9660</v>
      </c>
      <c r="O1359" s="205">
        <v>9660</v>
      </c>
    </row>
    <row r="1360" spans="1:15" x14ac:dyDescent="0.2">
      <c r="A1360" s="130" t="s">
        <v>1256</v>
      </c>
      <c r="F1360" s="130">
        <v>765518.74</v>
      </c>
      <c r="I1360" s="130">
        <v>0</v>
      </c>
      <c r="K1360" s="130">
        <v>476847</v>
      </c>
      <c r="O1360" s="205">
        <v>1242365.74</v>
      </c>
    </row>
    <row r="1361" spans="1:15" x14ac:dyDescent="0.2">
      <c r="B1361" s="130" t="s">
        <v>617</v>
      </c>
      <c r="D1361" s="130" t="s">
        <v>618</v>
      </c>
      <c r="F1361" s="130">
        <v>0</v>
      </c>
      <c r="I1361" s="130">
        <v>0</v>
      </c>
      <c r="K1361" s="130">
        <v>8841</v>
      </c>
      <c r="O1361" s="205">
        <v>8841</v>
      </c>
    </row>
    <row r="1362" spans="1:15" x14ac:dyDescent="0.2">
      <c r="B1362" s="130" t="s">
        <v>673</v>
      </c>
      <c r="D1362" s="130" t="s">
        <v>674</v>
      </c>
      <c r="F1362" s="130">
        <v>186312.74</v>
      </c>
      <c r="I1362" s="130">
        <v>0</v>
      </c>
      <c r="K1362" s="130">
        <v>0</v>
      </c>
      <c r="O1362" s="205">
        <v>186312.74</v>
      </c>
    </row>
    <row r="1363" spans="1:15" x14ac:dyDescent="0.2">
      <c r="B1363" s="130" t="s">
        <v>165</v>
      </c>
      <c r="D1363" s="130" t="s">
        <v>164</v>
      </c>
      <c r="F1363" s="130">
        <v>579206</v>
      </c>
      <c r="I1363" s="130">
        <v>0</v>
      </c>
      <c r="K1363" s="130">
        <v>468006</v>
      </c>
      <c r="O1363" s="205">
        <v>1047212</v>
      </c>
    </row>
    <row r="1364" spans="1:15" x14ac:dyDescent="0.2">
      <c r="A1364" s="130" t="s">
        <v>1257</v>
      </c>
      <c r="F1364" s="130">
        <v>7824</v>
      </c>
      <c r="I1364" s="130">
        <v>0</v>
      </c>
      <c r="K1364" s="130">
        <v>0</v>
      </c>
      <c r="O1364" s="205">
        <v>7824</v>
      </c>
    </row>
    <row r="1365" spans="1:15" x14ac:dyDescent="0.2">
      <c r="B1365" s="130" t="s">
        <v>165</v>
      </c>
      <c r="D1365" s="130" t="s">
        <v>164</v>
      </c>
      <c r="F1365" s="130">
        <v>7824</v>
      </c>
      <c r="I1365" s="130">
        <v>0</v>
      </c>
      <c r="K1365" s="130">
        <v>0</v>
      </c>
      <c r="O1365" s="205">
        <v>7824</v>
      </c>
    </row>
    <row r="1366" spans="1:15" x14ac:dyDescent="0.2">
      <c r="A1366" s="130" t="s">
        <v>1258</v>
      </c>
      <c r="F1366" s="130">
        <v>36734282</v>
      </c>
      <c r="I1366" s="130">
        <v>262508000</v>
      </c>
      <c r="K1366" s="130">
        <v>270030984</v>
      </c>
      <c r="O1366" s="205">
        <v>44257266</v>
      </c>
    </row>
    <row r="1367" spans="1:15" x14ac:dyDescent="0.2">
      <c r="B1367" s="130" t="s">
        <v>546</v>
      </c>
      <c r="D1367" s="130" t="s">
        <v>547</v>
      </c>
      <c r="F1367" s="130">
        <v>36734282</v>
      </c>
      <c r="I1367" s="130">
        <v>262508000</v>
      </c>
      <c r="K1367" s="130">
        <v>270030984</v>
      </c>
      <c r="O1367" s="205">
        <v>44257266</v>
      </c>
    </row>
    <row r="1368" spans="1:15" x14ac:dyDescent="0.2">
      <c r="A1368" s="130" t="s">
        <v>1259</v>
      </c>
      <c r="F1368" s="130">
        <v>14586099.66</v>
      </c>
      <c r="I1368" s="130">
        <v>223746900</v>
      </c>
      <c r="K1368" s="130">
        <v>217656884.24000001</v>
      </c>
      <c r="O1368" s="205">
        <v>8496083.9000000004</v>
      </c>
    </row>
    <row r="1369" spans="1:15" x14ac:dyDescent="0.2">
      <c r="A1369" s="130" t="s">
        <v>1260</v>
      </c>
      <c r="F1369" s="130">
        <v>2208799.67</v>
      </c>
      <c r="I1369" s="130">
        <v>37077600</v>
      </c>
      <c r="K1369" s="130">
        <v>34745360</v>
      </c>
      <c r="O1369" s="205">
        <v>-123440.33</v>
      </c>
    </row>
    <row r="1370" spans="1:15" x14ac:dyDescent="0.2">
      <c r="B1370" s="130" t="s">
        <v>378</v>
      </c>
      <c r="D1370" s="130">
        <v>52286338</v>
      </c>
      <c r="F1370" s="130">
        <v>709280</v>
      </c>
      <c r="I1370" s="130">
        <v>0</v>
      </c>
      <c r="K1370" s="130">
        <v>801626</v>
      </c>
      <c r="O1370" s="205">
        <v>1510906</v>
      </c>
    </row>
    <row r="1371" spans="1:15" x14ac:dyDescent="0.2">
      <c r="B1371" s="130" t="s">
        <v>385</v>
      </c>
      <c r="D1371" s="130">
        <v>1010840246</v>
      </c>
      <c r="F1371" s="130">
        <v>217000</v>
      </c>
      <c r="I1371" s="130">
        <v>0</v>
      </c>
      <c r="K1371" s="130">
        <v>561459</v>
      </c>
      <c r="O1371" s="205">
        <v>778459</v>
      </c>
    </row>
    <row r="1372" spans="1:15" x14ac:dyDescent="0.2">
      <c r="B1372" s="130" t="s">
        <v>392</v>
      </c>
      <c r="D1372" s="130">
        <v>1000591042</v>
      </c>
      <c r="F1372" s="130">
        <v>793599.97</v>
      </c>
      <c r="I1372" s="130">
        <v>0</v>
      </c>
      <c r="K1372" s="130">
        <v>785608</v>
      </c>
      <c r="O1372" s="205">
        <v>1579207.97</v>
      </c>
    </row>
    <row r="1373" spans="1:15" x14ac:dyDescent="0.2">
      <c r="B1373" s="130" t="s">
        <v>399</v>
      </c>
      <c r="D1373" s="130">
        <v>1022968626</v>
      </c>
      <c r="F1373" s="130">
        <v>0</v>
      </c>
      <c r="I1373" s="130">
        <v>0</v>
      </c>
      <c r="K1373" s="130">
        <v>419458</v>
      </c>
      <c r="O1373" s="205">
        <v>419458</v>
      </c>
    </row>
    <row r="1374" spans="1:15" x14ac:dyDescent="0.2">
      <c r="B1374" s="130" t="s">
        <v>427</v>
      </c>
      <c r="D1374" s="130" t="s">
        <v>428</v>
      </c>
      <c r="F1374" s="130">
        <v>900000</v>
      </c>
      <c r="I1374" s="130">
        <v>0</v>
      </c>
      <c r="K1374" s="130">
        <v>1274130</v>
      </c>
      <c r="O1374" s="205">
        <v>2174130</v>
      </c>
    </row>
    <row r="1375" spans="1:15" x14ac:dyDescent="0.2">
      <c r="B1375" s="130" t="s">
        <v>429</v>
      </c>
      <c r="D1375" s="130">
        <v>1007005713</v>
      </c>
      <c r="F1375" s="130">
        <v>163139.1</v>
      </c>
      <c r="I1375" s="130">
        <v>0</v>
      </c>
      <c r="K1375" s="130">
        <v>0</v>
      </c>
      <c r="O1375" s="205">
        <v>163139.1</v>
      </c>
    </row>
    <row r="1376" spans="1:15" x14ac:dyDescent="0.2">
      <c r="B1376" s="130" t="s">
        <v>432</v>
      </c>
      <c r="D1376" s="130">
        <v>52799524</v>
      </c>
      <c r="F1376" s="130">
        <v>717134</v>
      </c>
      <c r="I1376" s="130">
        <v>0</v>
      </c>
      <c r="K1376" s="130">
        <v>65286</v>
      </c>
      <c r="O1376" s="205">
        <v>782420</v>
      </c>
    </row>
    <row r="1377" spans="2:15" x14ac:dyDescent="0.2">
      <c r="B1377" s="130" t="s">
        <v>433</v>
      </c>
      <c r="D1377" s="130">
        <v>1016106465</v>
      </c>
      <c r="F1377" s="130">
        <v>80673.16</v>
      </c>
      <c r="I1377" s="130">
        <v>0</v>
      </c>
      <c r="K1377" s="130">
        <v>146146</v>
      </c>
      <c r="O1377" s="205">
        <v>226819.16</v>
      </c>
    </row>
    <row r="1378" spans="2:15" x14ac:dyDescent="0.2">
      <c r="B1378" s="130" t="s">
        <v>448</v>
      </c>
      <c r="D1378" s="130">
        <v>51913231</v>
      </c>
      <c r="F1378" s="130">
        <v>217000</v>
      </c>
      <c r="I1378" s="130">
        <v>0</v>
      </c>
      <c r="K1378" s="130">
        <v>0</v>
      </c>
      <c r="O1378" s="205">
        <v>217000</v>
      </c>
    </row>
    <row r="1379" spans="2:15" x14ac:dyDescent="0.2">
      <c r="B1379" s="130" t="s">
        <v>449</v>
      </c>
      <c r="D1379" s="130" t="s">
        <v>450</v>
      </c>
      <c r="F1379" s="130">
        <v>0</v>
      </c>
      <c r="I1379" s="130">
        <v>0</v>
      </c>
      <c r="K1379" s="130">
        <v>2033334</v>
      </c>
      <c r="O1379" s="205">
        <v>2033334</v>
      </c>
    </row>
    <row r="1380" spans="2:15" x14ac:dyDescent="0.2">
      <c r="B1380" s="130" t="s">
        <v>451</v>
      </c>
      <c r="D1380" s="130">
        <v>1014413923</v>
      </c>
      <c r="F1380" s="130">
        <v>0</v>
      </c>
      <c r="I1380" s="130">
        <v>0</v>
      </c>
      <c r="K1380" s="130">
        <v>253333</v>
      </c>
      <c r="O1380" s="205">
        <v>253333</v>
      </c>
    </row>
    <row r="1381" spans="2:15" x14ac:dyDescent="0.2">
      <c r="B1381" s="130" t="s">
        <v>457</v>
      </c>
      <c r="D1381" s="130">
        <v>51999468</v>
      </c>
      <c r="F1381" s="130">
        <v>731600</v>
      </c>
      <c r="I1381" s="130">
        <v>0</v>
      </c>
      <c r="K1381" s="130">
        <v>803112</v>
      </c>
      <c r="O1381" s="205">
        <v>1534712</v>
      </c>
    </row>
    <row r="1382" spans="2:15" x14ac:dyDescent="0.2">
      <c r="B1382" s="130" t="s">
        <v>460</v>
      </c>
      <c r="D1382" s="130">
        <v>1023872258</v>
      </c>
      <c r="F1382" s="130">
        <v>124000</v>
      </c>
      <c r="I1382" s="130">
        <v>0</v>
      </c>
      <c r="K1382" s="130">
        <v>0</v>
      </c>
      <c r="O1382" s="205">
        <v>124000</v>
      </c>
    </row>
    <row r="1383" spans="2:15" x14ac:dyDescent="0.2">
      <c r="B1383" s="130" t="s">
        <v>461</v>
      </c>
      <c r="D1383" s="130">
        <v>1000213395</v>
      </c>
      <c r="F1383" s="130">
        <v>0</v>
      </c>
      <c r="I1383" s="130">
        <v>0</v>
      </c>
      <c r="K1383" s="130">
        <v>592176</v>
      </c>
      <c r="O1383" s="205">
        <v>592176</v>
      </c>
    </row>
    <row r="1384" spans="2:15" x14ac:dyDescent="0.2">
      <c r="B1384" s="130" t="s">
        <v>462</v>
      </c>
      <c r="D1384" s="130">
        <v>1031803919</v>
      </c>
      <c r="F1384" s="130">
        <v>0</v>
      </c>
      <c r="I1384" s="130">
        <v>0</v>
      </c>
      <c r="K1384" s="130">
        <v>187902</v>
      </c>
      <c r="O1384" s="205">
        <v>187902</v>
      </c>
    </row>
    <row r="1385" spans="2:15" x14ac:dyDescent="0.2">
      <c r="B1385" s="130" t="s">
        <v>477</v>
      </c>
      <c r="D1385" s="130">
        <v>1022968485</v>
      </c>
      <c r="F1385" s="130">
        <v>107564.24</v>
      </c>
      <c r="I1385" s="130">
        <v>0</v>
      </c>
      <c r="K1385" s="130">
        <v>30368</v>
      </c>
      <c r="O1385" s="205">
        <v>137932.24</v>
      </c>
    </row>
    <row r="1386" spans="2:15" x14ac:dyDescent="0.2">
      <c r="B1386" s="130" t="s">
        <v>485</v>
      </c>
      <c r="D1386" s="130">
        <v>1019022306</v>
      </c>
      <c r="F1386" s="130">
        <v>530527.48</v>
      </c>
      <c r="I1386" s="130">
        <v>0</v>
      </c>
      <c r="K1386" s="130">
        <v>540930</v>
      </c>
      <c r="O1386" s="205">
        <v>1071457.48</v>
      </c>
    </row>
    <row r="1387" spans="2:15" x14ac:dyDescent="0.2">
      <c r="B1387" s="130" t="s">
        <v>493</v>
      </c>
      <c r="D1387" s="130" t="s">
        <v>494</v>
      </c>
      <c r="F1387" s="130">
        <v>911999.68</v>
      </c>
      <c r="I1387" s="130">
        <v>0</v>
      </c>
      <c r="K1387" s="130">
        <v>1209867</v>
      </c>
      <c r="O1387" s="205">
        <v>2121866.6800000002</v>
      </c>
    </row>
    <row r="1388" spans="2:15" x14ac:dyDescent="0.2">
      <c r="B1388" s="130" t="s">
        <v>511</v>
      </c>
      <c r="D1388" s="130">
        <v>1001272761</v>
      </c>
      <c r="F1388" s="130">
        <v>645385.18999999994</v>
      </c>
      <c r="I1388" s="130">
        <v>0</v>
      </c>
      <c r="K1388" s="130">
        <v>717720</v>
      </c>
      <c r="O1388" s="205">
        <v>1363105.19</v>
      </c>
    </row>
    <row r="1389" spans="2:15" x14ac:dyDescent="0.2">
      <c r="B1389" s="130" t="s">
        <v>516</v>
      </c>
      <c r="D1389" s="130">
        <v>1072663481</v>
      </c>
      <c r="F1389" s="130">
        <v>0</v>
      </c>
      <c r="I1389" s="130">
        <v>0</v>
      </c>
      <c r="K1389" s="130">
        <v>287258</v>
      </c>
      <c r="O1389" s="205">
        <v>287258</v>
      </c>
    </row>
    <row r="1390" spans="2:15" x14ac:dyDescent="0.2">
      <c r="B1390" s="130" t="s">
        <v>517</v>
      </c>
      <c r="D1390" s="130">
        <v>1002457670</v>
      </c>
      <c r="F1390" s="130">
        <v>0</v>
      </c>
      <c r="I1390" s="130">
        <v>0</v>
      </c>
      <c r="K1390" s="130">
        <v>626340</v>
      </c>
      <c r="O1390" s="205">
        <v>626340</v>
      </c>
    </row>
    <row r="1391" spans="2:15" x14ac:dyDescent="0.2">
      <c r="B1391" s="130" t="s">
        <v>530</v>
      </c>
      <c r="D1391" s="130">
        <v>1032449935</v>
      </c>
      <c r="F1391" s="130">
        <v>0</v>
      </c>
      <c r="I1391" s="130">
        <v>0</v>
      </c>
      <c r="K1391" s="130">
        <v>419458</v>
      </c>
      <c r="O1391" s="205">
        <v>419458</v>
      </c>
    </row>
    <row r="1392" spans="2:15" x14ac:dyDescent="0.2">
      <c r="B1392" s="130" t="s">
        <v>532</v>
      </c>
      <c r="D1392" s="130">
        <v>1029141693</v>
      </c>
      <c r="F1392" s="130">
        <v>0</v>
      </c>
      <c r="I1392" s="130">
        <v>0</v>
      </c>
      <c r="K1392" s="130">
        <v>341640</v>
      </c>
      <c r="O1392" s="205">
        <v>341640</v>
      </c>
    </row>
    <row r="1393" spans="2:15" x14ac:dyDescent="0.2">
      <c r="B1393" s="130" t="s">
        <v>541</v>
      </c>
      <c r="D1393" s="130">
        <v>1016020802</v>
      </c>
      <c r="F1393" s="130">
        <v>0</v>
      </c>
      <c r="I1393" s="130">
        <v>0</v>
      </c>
      <c r="K1393" s="130">
        <v>198034</v>
      </c>
      <c r="O1393" s="205">
        <v>198034</v>
      </c>
    </row>
    <row r="1394" spans="2:15" x14ac:dyDescent="0.2">
      <c r="B1394" s="130" t="s">
        <v>549</v>
      </c>
      <c r="D1394" s="130">
        <v>1023934439</v>
      </c>
      <c r="F1394" s="130">
        <v>75294.960000000006</v>
      </c>
      <c r="I1394" s="130">
        <v>0</v>
      </c>
      <c r="K1394" s="130">
        <v>66430</v>
      </c>
      <c r="O1394" s="205">
        <v>141724.96</v>
      </c>
    </row>
    <row r="1395" spans="2:15" x14ac:dyDescent="0.2">
      <c r="B1395" s="130" t="s">
        <v>552</v>
      </c>
      <c r="D1395" s="130">
        <v>1000572171</v>
      </c>
      <c r="F1395" s="130">
        <v>0</v>
      </c>
      <c r="I1395" s="130">
        <v>0</v>
      </c>
      <c r="K1395" s="130">
        <v>222133</v>
      </c>
      <c r="O1395" s="205">
        <v>222133</v>
      </c>
    </row>
    <row r="1396" spans="2:15" x14ac:dyDescent="0.2">
      <c r="B1396" s="130" t="s">
        <v>560</v>
      </c>
      <c r="D1396" s="130">
        <v>1025140522</v>
      </c>
      <c r="F1396" s="130">
        <v>0</v>
      </c>
      <c r="I1396" s="130">
        <v>0</v>
      </c>
      <c r="K1396" s="130">
        <v>56940</v>
      </c>
      <c r="O1396" s="205">
        <v>56940</v>
      </c>
    </row>
    <row r="1397" spans="2:15" x14ac:dyDescent="0.2">
      <c r="B1397" s="130" t="s">
        <v>981</v>
      </c>
      <c r="D1397" s="130" t="s">
        <v>982</v>
      </c>
      <c r="F1397" s="130">
        <v>1984000</v>
      </c>
      <c r="I1397" s="130">
        <v>0</v>
      </c>
      <c r="K1397" s="130">
        <v>0</v>
      </c>
      <c r="O1397" s="205">
        <v>1984000</v>
      </c>
    </row>
    <row r="1398" spans="2:15" x14ac:dyDescent="0.2">
      <c r="B1398" s="130" t="s">
        <v>601</v>
      </c>
      <c r="D1398" s="130">
        <v>1015428805</v>
      </c>
      <c r="F1398" s="130">
        <v>0</v>
      </c>
      <c r="I1398" s="130">
        <v>0</v>
      </c>
      <c r="K1398" s="130">
        <v>280000</v>
      </c>
      <c r="O1398" s="205">
        <v>280000</v>
      </c>
    </row>
    <row r="1399" spans="2:15" x14ac:dyDescent="0.2">
      <c r="B1399" s="130" t="s">
        <v>602</v>
      </c>
      <c r="D1399" s="130">
        <v>1033763162</v>
      </c>
      <c r="F1399" s="130">
        <v>74400</v>
      </c>
      <c r="I1399" s="130">
        <v>0</v>
      </c>
      <c r="K1399" s="130">
        <v>0</v>
      </c>
      <c r="O1399" s="205">
        <v>74400</v>
      </c>
    </row>
    <row r="1400" spans="2:15" x14ac:dyDescent="0.2">
      <c r="B1400" s="130" t="s">
        <v>608</v>
      </c>
      <c r="D1400" s="130">
        <v>1016108806</v>
      </c>
      <c r="F1400" s="130">
        <v>744000.33</v>
      </c>
      <c r="I1400" s="130">
        <v>0</v>
      </c>
      <c r="K1400" s="130">
        <v>783432</v>
      </c>
      <c r="O1400" s="205">
        <v>1527432.33</v>
      </c>
    </row>
    <row r="1401" spans="2:15" x14ac:dyDescent="0.2">
      <c r="B1401" s="130" t="s">
        <v>612</v>
      </c>
      <c r="D1401" s="130">
        <v>1034778843</v>
      </c>
      <c r="F1401" s="130">
        <v>0</v>
      </c>
      <c r="I1401" s="130">
        <v>0</v>
      </c>
      <c r="K1401" s="130">
        <v>222066</v>
      </c>
      <c r="O1401" s="205">
        <v>222066</v>
      </c>
    </row>
    <row r="1402" spans="2:15" x14ac:dyDescent="0.2">
      <c r="B1402" s="130" t="s">
        <v>613</v>
      </c>
      <c r="D1402" s="130">
        <v>1057607910</v>
      </c>
      <c r="F1402" s="130">
        <v>744000</v>
      </c>
      <c r="I1402" s="130">
        <v>0</v>
      </c>
      <c r="K1402" s="130">
        <v>243734</v>
      </c>
      <c r="O1402" s="205">
        <v>987734</v>
      </c>
    </row>
    <row r="1403" spans="2:15" x14ac:dyDescent="0.2">
      <c r="B1403" s="130" t="s">
        <v>614</v>
      </c>
      <c r="D1403" s="130">
        <v>1018424689</v>
      </c>
      <c r="F1403" s="130">
        <v>0</v>
      </c>
      <c r="I1403" s="130">
        <v>0</v>
      </c>
      <c r="K1403" s="130">
        <v>204000</v>
      </c>
      <c r="O1403" s="205">
        <v>204000</v>
      </c>
    </row>
    <row r="1404" spans="2:15" x14ac:dyDescent="0.2">
      <c r="B1404" s="130" t="s">
        <v>628</v>
      </c>
      <c r="D1404" s="130">
        <v>66711901</v>
      </c>
      <c r="F1404" s="130">
        <v>766733.64</v>
      </c>
      <c r="I1404" s="130">
        <v>0</v>
      </c>
      <c r="K1404" s="130">
        <v>4352</v>
      </c>
      <c r="O1404" s="205">
        <v>771085.64</v>
      </c>
    </row>
    <row r="1405" spans="2:15" x14ac:dyDescent="0.2">
      <c r="B1405" s="130" t="s">
        <v>640</v>
      </c>
      <c r="D1405" s="130">
        <v>1109494297</v>
      </c>
      <c r="F1405" s="130">
        <v>0</v>
      </c>
      <c r="I1405" s="130">
        <v>0</v>
      </c>
      <c r="K1405" s="130">
        <v>666198</v>
      </c>
      <c r="O1405" s="205">
        <v>666198</v>
      </c>
    </row>
    <row r="1406" spans="2:15" x14ac:dyDescent="0.2">
      <c r="B1406" s="130" t="s">
        <v>641</v>
      </c>
      <c r="D1406" s="130">
        <v>1034776666</v>
      </c>
      <c r="F1406" s="130">
        <v>645385.19999999995</v>
      </c>
      <c r="I1406" s="130">
        <v>0</v>
      </c>
      <c r="K1406" s="130">
        <v>715620</v>
      </c>
      <c r="O1406" s="205">
        <v>1361005.2</v>
      </c>
    </row>
    <row r="1407" spans="2:15" x14ac:dyDescent="0.2">
      <c r="B1407" s="130" t="s">
        <v>642</v>
      </c>
      <c r="D1407" s="130">
        <v>1023000463</v>
      </c>
      <c r="F1407" s="130">
        <v>221788.6</v>
      </c>
      <c r="I1407" s="130">
        <v>0</v>
      </c>
      <c r="K1407" s="130">
        <v>0</v>
      </c>
      <c r="O1407" s="205">
        <v>221788.6</v>
      </c>
    </row>
    <row r="1408" spans="2:15" x14ac:dyDescent="0.2">
      <c r="B1408" s="130" t="s">
        <v>644</v>
      </c>
      <c r="D1408" s="130">
        <v>1023368325</v>
      </c>
      <c r="F1408" s="130">
        <v>34061.949999999997</v>
      </c>
      <c r="I1408" s="130">
        <v>0</v>
      </c>
      <c r="K1408" s="130">
        <v>0</v>
      </c>
      <c r="O1408" s="205">
        <v>34061.949999999997</v>
      </c>
    </row>
    <row r="1409" spans="2:15" x14ac:dyDescent="0.2">
      <c r="B1409" s="130" t="s">
        <v>646</v>
      </c>
      <c r="D1409" s="130">
        <v>1016055423</v>
      </c>
      <c r="F1409" s="130">
        <v>150027.79999999999</v>
      </c>
      <c r="I1409" s="130">
        <v>0</v>
      </c>
      <c r="K1409" s="130">
        <v>33702</v>
      </c>
      <c r="O1409" s="205">
        <v>183729.8</v>
      </c>
    </row>
    <row r="1410" spans="2:15" x14ac:dyDescent="0.2">
      <c r="B1410" s="130" t="s">
        <v>647</v>
      </c>
      <c r="D1410" s="130">
        <v>1032797110</v>
      </c>
      <c r="F1410" s="130">
        <v>50196.639999999999</v>
      </c>
      <c r="I1410" s="130">
        <v>0</v>
      </c>
      <c r="K1410" s="130">
        <v>681382</v>
      </c>
      <c r="O1410" s="205">
        <v>731578.64</v>
      </c>
    </row>
    <row r="1411" spans="2:15" x14ac:dyDescent="0.2">
      <c r="B1411" s="130" t="s">
        <v>650</v>
      </c>
      <c r="D1411" s="130">
        <v>1003500978</v>
      </c>
      <c r="F1411" s="130">
        <v>53782.12</v>
      </c>
      <c r="I1411" s="130">
        <v>0</v>
      </c>
      <c r="K1411" s="130">
        <v>0</v>
      </c>
      <c r="O1411" s="205">
        <v>53782.12</v>
      </c>
    </row>
    <row r="1412" spans="2:15" x14ac:dyDescent="0.2">
      <c r="B1412" s="130" t="s">
        <v>679</v>
      </c>
      <c r="D1412" s="130">
        <v>1014176036</v>
      </c>
      <c r="F1412" s="130">
        <v>645385.19999999995</v>
      </c>
      <c r="I1412" s="130">
        <v>0</v>
      </c>
      <c r="K1412" s="130">
        <v>683280</v>
      </c>
      <c r="O1412" s="205">
        <v>1328665.2</v>
      </c>
    </row>
    <row r="1413" spans="2:15" x14ac:dyDescent="0.2">
      <c r="B1413" s="130" t="s">
        <v>683</v>
      </c>
      <c r="D1413" s="130">
        <v>1032483178</v>
      </c>
      <c r="F1413" s="130">
        <v>188066.68</v>
      </c>
      <c r="I1413" s="130">
        <v>0</v>
      </c>
      <c r="K1413" s="130">
        <v>0</v>
      </c>
      <c r="O1413" s="205">
        <v>188066.68</v>
      </c>
    </row>
    <row r="1414" spans="2:15" x14ac:dyDescent="0.2">
      <c r="B1414" s="130" t="s">
        <v>689</v>
      </c>
      <c r="D1414" s="130">
        <v>52800030</v>
      </c>
      <c r="F1414" s="130">
        <v>731600</v>
      </c>
      <c r="I1414" s="130">
        <v>0</v>
      </c>
      <c r="K1414" s="130">
        <v>794313</v>
      </c>
      <c r="O1414" s="205">
        <v>1525913</v>
      </c>
    </row>
    <row r="1415" spans="2:15" x14ac:dyDescent="0.2">
      <c r="B1415" s="130" t="s">
        <v>695</v>
      </c>
      <c r="D1415" s="130">
        <v>1025522309</v>
      </c>
      <c r="F1415" s="130">
        <v>245604.92</v>
      </c>
      <c r="I1415" s="130">
        <v>0</v>
      </c>
      <c r="K1415" s="130">
        <v>0</v>
      </c>
      <c r="O1415" s="205">
        <v>245604.92</v>
      </c>
    </row>
    <row r="1416" spans="2:15" x14ac:dyDescent="0.2">
      <c r="B1416" s="130" t="s">
        <v>698</v>
      </c>
      <c r="D1416" s="130">
        <v>1007428852</v>
      </c>
      <c r="F1416" s="130">
        <v>561067.84</v>
      </c>
      <c r="I1416" s="130">
        <v>0</v>
      </c>
      <c r="K1416" s="130">
        <v>0</v>
      </c>
      <c r="O1416" s="205">
        <v>561067.84</v>
      </c>
    </row>
    <row r="1417" spans="2:15" x14ac:dyDescent="0.2">
      <c r="B1417" s="130" t="s">
        <v>710</v>
      </c>
      <c r="D1417" s="130" t="s">
        <v>711</v>
      </c>
      <c r="F1417" s="130">
        <v>0</v>
      </c>
      <c r="I1417" s="130">
        <v>0</v>
      </c>
      <c r="K1417" s="130">
        <v>155636</v>
      </c>
      <c r="O1417" s="205">
        <v>155636</v>
      </c>
    </row>
    <row r="1418" spans="2:15" x14ac:dyDescent="0.2">
      <c r="B1418" s="130" t="s">
        <v>716</v>
      </c>
      <c r="D1418" s="130">
        <v>1030525717</v>
      </c>
      <c r="F1418" s="130">
        <v>112942.45</v>
      </c>
      <c r="I1418" s="130">
        <v>0</v>
      </c>
      <c r="K1418" s="130">
        <v>0</v>
      </c>
      <c r="O1418" s="205">
        <v>112942.45</v>
      </c>
    </row>
    <row r="1419" spans="2:15" x14ac:dyDescent="0.2">
      <c r="B1419" s="130" t="s">
        <v>717</v>
      </c>
      <c r="D1419" s="130">
        <v>52286333</v>
      </c>
      <c r="F1419" s="130">
        <v>35360</v>
      </c>
      <c r="I1419" s="130">
        <v>0</v>
      </c>
      <c r="K1419" s="130">
        <v>0</v>
      </c>
      <c r="O1419" s="205">
        <v>35360</v>
      </c>
    </row>
    <row r="1420" spans="2:15" x14ac:dyDescent="0.2">
      <c r="B1420" s="130" t="s">
        <v>718</v>
      </c>
      <c r="D1420" s="130">
        <v>1070730630</v>
      </c>
      <c r="F1420" s="130">
        <v>719865.92</v>
      </c>
      <c r="I1420" s="130">
        <v>0</v>
      </c>
      <c r="K1420" s="130">
        <v>764386</v>
      </c>
      <c r="O1420" s="205">
        <v>1484251.92</v>
      </c>
    </row>
    <row r="1421" spans="2:15" x14ac:dyDescent="0.2">
      <c r="B1421" s="130" t="s">
        <v>734</v>
      </c>
      <c r="D1421" s="130">
        <v>1001119290</v>
      </c>
      <c r="F1421" s="130">
        <v>26891</v>
      </c>
      <c r="I1421" s="130">
        <v>0</v>
      </c>
      <c r="K1421" s="130">
        <v>0</v>
      </c>
      <c r="O1421" s="205">
        <v>26891</v>
      </c>
    </row>
    <row r="1422" spans="2:15" x14ac:dyDescent="0.2">
      <c r="B1422" s="130" t="s">
        <v>737</v>
      </c>
      <c r="D1422" s="130">
        <v>1022380883</v>
      </c>
      <c r="F1422" s="130">
        <v>0</v>
      </c>
      <c r="I1422" s="130">
        <v>0</v>
      </c>
      <c r="K1422" s="130">
        <v>56940</v>
      </c>
      <c r="O1422" s="205">
        <v>56940</v>
      </c>
    </row>
    <row r="1423" spans="2:15" x14ac:dyDescent="0.2">
      <c r="B1423" s="130" t="s">
        <v>740</v>
      </c>
      <c r="D1423" s="130">
        <v>1000935343</v>
      </c>
      <c r="F1423" s="130">
        <v>0</v>
      </c>
      <c r="I1423" s="130">
        <v>0</v>
      </c>
      <c r="K1423" s="130">
        <v>631883</v>
      </c>
      <c r="O1423" s="205">
        <v>631883</v>
      </c>
    </row>
    <row r="1424" spans="2:15" x14ac:dyDescent="0.2">
      <c r="B1424" s="130" t="s">
        <v>744</v>
      </c>
      <c r="D1424" s="130">
        <v>52175422</v>
      </c>
      <c r="F1424" s="130">
        <v>935845.96</v>
      </c>
      <c r="I1424" s="130">
        <v>0</v>
      </c>
      <c r="K1424" s="130">
        <v>698674</v>
      </c>
      <c r="O1424" s="205">
        <v>1634519.96</v>
      </c>
    </row>
    <row r="1425" spans="2:15" x14ac:dyDescent="0.2">
      <c r="B1425" s="130" t="s">
        <v>761</v>
      </c>
      <c r="D1425" s="130">
        <v>1193088681</v>
      </c>
      <c r="F1425" s="130">
        <v>213335.72</v>
      </c>
      <c r="I1425" s="130">
        <v>0</v>
      </c>
      <c r="K1425" s="130">
        <v>700362</v>
      </c>
      <c r="O1425" s="205">
        <v>913697.72</v>
      </c>
    </row>
    <row r="1426" spans="2:15" x14ac:dyDescent="0.2">
      <c r="B1426" s="130" t="s">
        <v>762</v>
      </c>
      <c r="D1426" s="130">
        <v>1000460027</v>
      </c>
      <c r="F1426" s="130">
        <v>0</v>
      </c>
      <c r="I1426" s="130">
        <v>0</v>
      </c>
      <c r="K1426" s="130">
        <v>15184</v>
      </c>
      <c r="O1426" s="205">
        <v>15184</v>
      </c>
    </row>
    <row r="1427" spans="2:15" x14ac:dyDescent="0.2">
      <c r="B1427" s="130" t="s">
        <v>763</v>
      </c>
      <c r="D1427" s="130">
        <v>1030627854</v>
      </c>
      <c r="F1427" s="130">
        <v>0</v>
      </c>
      <c r="I1427" s="130">
        <v>0</v>
      </c>
      <c r="K1427" s="130">
        <v>210678</v>
      </c>
      <c r="O1427" s="205">
        <v>210678</v>
      </c>
    </row>
    <row r="1428" spans="2:15" x14ac:dyDescent="0.2">
      <c r="B1428" s="130" t="s">
        <v>767</v>
      </c>
      <c r="D1428" s="130">
        <v>39672920</v>
      </c>
      <c r="F1428" s="130">
        <v>0</v>
      </c>
      <c r="I1428" s="130">
        <v>0</v>
      </c>
      <c r="K1428" s="130">
        <v>391716</v>
      </c>
      <c r="O1428" s="205">
        <v>391716</v>
      </c>
    </row>
    <row r="1429" spans="2:15" x14ac:dyDescent="0.2">
      <c r="B1429" s="130" t="s">
        <v>778</v>
      </c>
      <c r="D1429" s="130">
        <v>1000856368</v>
      </c>
      <c r="F1429" s="130">
        <v>0</v>
      </c>
      <c r="I1429" s="130">
        <v>0</v>
      </c>
      <c r="K1429" s="130">
        <v>343538</v>
      </c>
      <c r="O1429" s="205">
        <v>343538</v>
      </c>
    </row>
    <row r="1430" spans="2:15" x14ac:dyDescent="0.2">
      <c r="B1430" s="130" t="s">
        <v>782</v>
      </c>
      <c r="D1430" s="130">
        <v>1000378292</v>
      </c>
      <c r="F1430" s="130">
        <v>78524</v>
      </c>
      <c r="I1430" s="130">
        <v>0</v>
      </c>
      <c r="K1430" s="130">
        <v>0</v>
      </c>
      <c r="O1430" s="205">
        <v>78524</v>
      </c>
    </row>
    <row r="1431" spans="2:15" x14ac:dyDescent="0.2">
      <c r="B1431" s="130" t="s">
        <v>786</v>
      </c>
      <c r="D1431" s="130">
        <v>1033096148</v>
      </c>
      <c r="F1431" s="130">
        <v>17927.37</v>
      </c>
      <c r="I1431" s="130">
        <v>0</v>
      </c>
      <c r="K1431" s="130">
        <v>0</v>
      </c>
      <c r="O1431" s="205">
        <v>17927.37</v>
      </c>
    </row>
    <row r="1432" spans="2:15" x14ac:dyDescent="0.2">
      <c r="B1432" s="130" t="s">
        <v>787</v>
      </c>
      <c r="D1432" s="130">
        <v>1005929699</v>
      </c>
      <c r="F1432" s="130">
        <v>73502.240000000005</v>
      </c>
      <c r="I1432" s="130">
        <v>0</v>
      </c>
      <c r="K1432" s="130">
        <v>711408</v>
      </c>
      <c r="O1432" s="205">
        <v>784910.24</v>
      </c>
    </row>
    <row r="1433" spans="2:15" x14ac:dyDescent="0.2">
      <c r="B1433" s="130" t="s">
        <v>794</v>
      </c>
      <c r="D1433" s="130">
        <v>1032457483</v>
      </c>
      <c r="F1433" s="130">
        <v>0</v>
      </c>
      <c r="I1433" s="130">
        <v>0</v>
      </c>
      <c r="K1433" s="130">
        <v>287258</v>
      </c>
      <c r="O1433" s="205">
        <v>287258</v>
      </c>
    </row>
    <row r="1434" spans="2:15" x14ac:dyDescent="0.2">
      <c r="B1434" s="130" t="s">
        <v>795</v>
      </c>
      <c r="D1434" s="130">
        <v>1023039143</v>
      </c>
      <c r="F1434" s="130">
        <v>778799.96</v>
      </c>
      <c r="I1434" s="130">
        <v>0</v>
      </c>
      <c r="K1434" s="130">
        <v>746437</v>
      </c>
      <c r="O1434" s="205">
        <v>1525236.96</v>
      </c>
    </row>
    <row r="1435" spans="2:15" x14ac:dyDescent="0.2">
      <c r="B1435" s="130" t="s">
        <v>796</v>
      </c>
      <c r="D1435" s="130">
        <v>1001116149</v>
      </c>
      <c r="F1435" s="130">
        <v>675437</v>
      </c>
      <c r="I1435" s="130">
        <v>0</v>
      </c>
      <c r="K1435" s="130">
        <v>788143</v>
      </c>
      <c r="O1435" s="205">
        <v>1463580</v>
      </c>
    </row>
    <row r="1436" spans="2:15" x14ac:dyDescent="0.2">
      <c r="B1436" s="130" t="s">
        <v>797</v>
      </c>
      <c r="D1436" s="130">
        <v>1000603427</v>
      </c>
      <c r="F1436" s="130">
        <v>693327.08</v>
      </c>
      <c r="I1436" s="130">
        <v>0</v>
      </c>
      <c r="K1436" s="130">
        <v>758303</v>
      </c>
      <c r="O1436" s="205">
        <v>1451630.08</v>
      </c>
    </row>
    <row r="1437" spans="2:15" x14ac:dyDescent="0.2">
      <c r="B1437" s="130" t="s">
        <v>809</v>
      </c>
      <c r="D1437" s="130">
        <v>1012320557</v>
      </c>
      <c r="F1437" s="130">
        <v>634116.96</v>
      </c>
      <c r="I1437" s="130">
        <v>0</v>
      </c>
      <c r="K1437" s="130">
        <v>0</v>
      </c>
      <c r="O1437" s="205">
        <v>634116.96</v>
      </c>
    </row>
    <row r="1438" spans="2:15" x14ac:dyDescent="0.2">
      <c r="B1438" s="130" t="s">
        <v>819</v>
      </c>
      <c r="D1438" s="130">
        <v>1023873022</v>
      </c>
      <c r="F1438" s="130">
        <v>0</v>
      </c>
      <c r="I1438" s="130">
        <v>0</v>
      </c>
      <c r="K1438" s="130">
        <v>142350</v>
      </c>
      <c r="O1438" s="205">
        <v>142350</v>
      </c>
    </row>
    <row r="1439" spans="2:15" x14ac:dyDescent="0.2">
      <c r="B1439" s="130" t="s">
        <v>820</v>
      </c>
      <c r="D1439" s="130">
        <v>1010112736</v>
      </c>
      <c r="F1439" s="130">
        <v>0</v>
      </c>
      <c r="I1439" s="130">
        <v>0</v>
      </c>
      <c r="K1439" s="130">
        <v>222066</v>
      </c>
      <c r="O1439" s="205">
        <v>222066</v>
      </c>
    </row>
    <row r="1440" spans="2:15" x14ac:dyDescent="0.2">
      <c r="B1440" s="130" t="s">
        <v>825</v>
      </c>
      <c r="D1440" s="130">
        <v>1000156072</v>
      </c>
      <c r="F1440" s="130">
        <v>0</v>
      </c>
      <c r="I1440" s="130">
        <v>0</v>
      </c>
      <c r="K1440" s="130">
        <v>341640</v>
      </c>
      <c r="O1440" s="205">
        <v>341640</v>
      </c>
    </row>
    <row r="1441" spans="2:15" x14ac:dyDescent="0.2">
      <c r="B1441" s="130" t="s">
        <v>835</v>
      </c>
      <c r="D1441" s="130">
        <v>1034282125</v>
      </c>
      <c r="F1441" s="130">
        <v>331655.64</v>
      </c>
      <c r="I1441" s="130">
        <v>0</v>
      </c>
      <c r="K1441" s="130">
        <v>0</v>
      </c>
      <c r="O1441" s="205">
        <v>331655.64</v>
      </c>
    </row>
    <row r="1442" spans="2:15" x14ac:dyDescent="0.2">
      <c r="B1442" s="130" t="s">
        <v>839</v>
      </c>
      <c r="D1442" s="130">
        <v>1023949754</v>
      </c>
      <c r="F1442" s="130">
        <v>0</v>
      </c>
      <c r="I1442" s="130">
        <v>0</v>
      </c>
      <c r="K1442" s="130">
        <v>341640</v>
      </c>
      <c r="O1442" s="205">
        <v>341640</v>
      </c>
    </row>
    <row r="1443" spans="2:15" x14ac:dyDescent="0.2">
      <c r="B1443" s="130" t="s">
        <v>850</v>
      </c>
      <c r="D1443" s="130" t="s">
        <v>851</v>
      </c>
      <c r="F1443" s="130">
        <v>0</v>
      </c>
      <c r="I1443" s="130">
        <v>0</v>
      </c>
      <c r="K1443" s="130">
        <v>53144</v>
      </c>
      <c r="O1443" s="205">
        <v>53144</v>
      </c>
    </row>
    <row r="1444" spans="2:15" x14ac:dyDescent="0.2">
      <c r="B1444" s="130" t="s">
        <v>854</v>
      </c>
      <c r="D1444" s="130">
        <v>1034398886</v>
      </c>
      <c r="F1444" s="130">
        <v>501965.84</v>
      </c>
      <c r="I1444" s="130">
        <v>0</v>
      </c>
      <c r="K1444" s="130">
        <v>0</v>
      </c>
      <c r="O1444" s="205">
        <v>501965.84</v>
      </c>
    </row>
    <row r="1445" spans="2:15" x14ac:dyDescent="0.2">
      <c r="B1445" s="130" t="s">
        <v>860</v>
      </c>
      <c r="D1445" s="130">
        <v>1024566105</v>
      </c>
      <c r="F1445" s="130">
        <v>161346.32</v>
      </c>
      <c r="I1445" s="130">
        <v>0</v>
      </c>
      <c r="K1445" s="130">
        <v>727044</v>
      </c>
      <c r="O1445" s="205">
        <v>888390.32</v>
      </c>
    </row>
    <row r="1446" spans="2:15" x14ac:dyDescent="0.2">
      <c r="B1446" s="130" t="s">
        <v>861</v>
      </c>
      <c r="D1446" s="130">
        <v>1032455256</v>
      </c>
      <c r="F1446" s="130">
        <v>175066.64</v>
      </c>
      <c r="I1446" s="130">
        <v>0</v>
      </c>
      <c r="K1446" s="130">
        <v>326456</v>
      </c>
      <c r="O1446" s="205">
        <v>501522.64</v>
      </c>
    </row>
    <row r="1447" spans="2:15" x14ac:dyDescent="0.2">
      <c r="B1447" s="130" t="s">
        <v>863</v>
      </c>
      <c r="D1447" s="130">
        <v>1001203918</v>
      </c>
      <c r="F1447" s="130">
        <v>0</v>
      </c>
      <c r="I1447" s="130">
        <v>0</v>
      </c>
      <c r="K1447" s="130">
        <v>130572</v>
      </c>
      <c r="O1447" s="205">
        <v>130572</v>
      </c>
    </row>
    <row r="1448" spans="2:15" x14ac:dyDescent="0.2">
      <c r="B1448" s="130" t="s">
        <v>875</v>
      </c>
      <c r="D1448" s="130">
        <v>1000135028</v>
      </c>
      <c r="F1448" s="130">
        <v>500932.68</v>
      </c>
      <c r="I1448" s="130">
        <v>0</v>
      </c>
      <c r="K1448" s="130">
        <v>0</v>
      </c>
      <c r="O1448" s="205">
        <v>500932.68</v>
      </c>
    </row>
    <row r="1449" spans="2:15" x14ac:dyDescent="0.2">
      <c r="B1449" s="130" t="s">
        <v>876</v>
      </c>
      <c r="D1449" s="130" t="s">
        <v>877</v>
      </c>
      <c r="F1449" s="130">
        <v>-24815551</v>
      </c>
      <c r="I1449" s="130">
        <v>37077600</v>
      </c>
      <c r="K1449" s="130">
        <v>0</v>
      </c>
      <c r="O1449" s="205">
        <v>-61893151</v>
      </c>
    </row>
    <row r="1450" spans="2:15" x14ac:dyDescent="0.2">
      <c r="B1450" s="130" t="s">
        <v>884</v>
      </c>
      <c r="D1450" s="130">
        <v>1031803151</v>
      </c>
      <c r="F1450" s="130">
        <v>0</v>
      </c>
      <c r="I1450" s="130">
        <v>0</v>
      </c>
      <c r="K1450" s="130">
        <v>508664</v>
      </c>
      <c r="O1450" s="205">
        <v>508664</v>
      </c>
    </row>
    <row r="1451" spans="2:15" x14ac:dyDescent="0.2">
      <c r="B1451" s="130" t="s">
        <v>885</v>
      </c>
      <c r="D1451" s="130">
        <v>1001116451</v>
      </c>
      <c r="F1451" s="130">
        <v>624723.19999999995</v>
      </c>
      <c r="I1451" s="130">
        <v>0</v>
      </c>
      <c r="K1451" s="130">
        <v>779367</v>
      </c>
      <c r="O1451" s="205">
        <v>1404090.2</v>
      </c>
    </row>
    <row r="1452" spans="2:15" x14ac:dyDescent="0.2">
      <c r="B1452" s="130" t="s">
        <v>886</v>
      </c>
      <c r="D1452" s="130">
        <v>1022357335</v>
      </c>
      <c r="F1452" s="130">
        <v>0</v>
      </c>
      <c r="I1452" s="130">
        <v>0</v>
      </c>
      <c r="K1452" s="130">
        <v>238000</v>
      </c>
      <c r="O1452" s="205">
        <v>238000</v>
      </c>
    </row>
    <row r="1453" spans="2:15" x14ac:dyDescent="0.2">
      <c r="B1453" s="130" t="s">
        <v>893</v>
      </c>
      <c r="D1453" s="130" t="s">
        <v>894</v>
      </c>
      <c r="F1453" s="130">
        <v>2248026.04</v>
      </c>
      <c r="I1453" s="130">
        <v>0</v>
      </c>
      <c r="K1453" s="130">
        <v>2970000</v>
      </c>
      <c r="O1453" s="205">
        <v>5218026.04</v>
      </c>
    </row>
    <row r="1454" spans="2:15" x14ac:dyDescent="0.2">
      <c r="B1454" s="130" t="s">
        <v>912</v>
      </c>
      <c r="D1454" s="130">
        <v>1001203567</v>
      </c>
      <c r="F1454" s="130">
        <v>21513</v>
      </c>
      <c r="I1454" s="130">
        <v>0</v>
      </c>
      <c r="K1454" s="130">
        <v>0</v>
      </c>
      <c r="O1454" s="205">
        <v>21513</v>
      </c>
    </row>
    <row r="1455" spans="2:15" x14ac:dyDescent="0.2">
      <c r="B1455" s="130" t="s">
        <v>918</v>
      </c>
      <c r="D1455" s="130">
        <v>1001044701</v>
      </c>
      <c r="F1455" s="130">
        <v>89636.43</v>
      </c>
      <c r="I1455" s="130">
        <v>0</v>
      </c>
      <c r="K1455" s="130">
        <v>0</v>
      </c>
      <c r="O1455" s="205">
        <v>89636.43</v>
      </c>
    </row>
    <row r="1456" spans="2:15" x14ac:dyDescent="0.2">
      <c r="B1456" s="130" t="s">
        <v>919</v>
      </c>
      <c r="D1456" s="130">
        <v>1068930132</v>
      </c>
      <c r="F1456" s="130">
        <v>0</v>
      </c>
      <c r="I1456" s="130">
        <v>0</v>
      </c>
      <c r="K1456" s="130">
        <v>215444</v>
      </c>
      <c r="O1456" s="205">
        <v>215444</v>
      </c>
    </row>
    <row r="1457" spans="1:15" x14ac:dyDescent="0.2">
      <c r="B1457" s="130" t="s">
        <v>928</v>
      </c>
      <c r="D1457" s="130">
        <v>1000573125</v>
      </c>
      <c r="F1457" s="130">
        <v>0</v>
      </c>
      <c r="I1457" s="130">
        <v>0</v>
      </c>
      <c r="K1457" s="130">
        <v>282905</v>
      </c>
      <c r="O1457" s="205">
        <v>282905</v>
      </c>
    </row>
    <row r="1458" spans="1:15" x14ac:dyDescent="0.2">
      <c r="B1458" s="130" t="s">
        <v>930</v>
      </c>
      <c r="D1458" s="130">
        <v>1013677661</v>
      </c>
      <c r="F1458" s="130">
        <v>614908.07999999996</v>
      </c>
      <c r="I1458" s="130">
        <v>0</v>
      </c>
      <c r="K1458" s="130">
        <v>0</v>
      </c>
      <c r="O1458" s="205">
        <v>614908.07999999996</v>
      </c>
    </row>
    <row r="1459" spans="1:15" x14ac:dyDescent="0.2">
      <c r="B1459" s="130" t="s">
        <v>931</v>
      </c>
      <c r="D1459" s="130">
        <v>46683454</v>
      </c>
      <c r="F1459" s="130">
        <v>741870.16</v>
      </c>
      <c r="I1459" s="130">
        <v>0</v>
      </c>
      <c r="K1459" s="130">
        <v>768425</v>
      </c>
      <c r="O1459" s="205">
        <v>1510295.16</v>
      </c>
    </row>
    <row r="1460" spans="1:15" x14ac:dyDescent="0.2">
      <c r="B1460" s="130" t="s">
        <v>935</v>
      </c>
      <c r="D1460" s="130">
        <v>1014862974</v>
      </c>
      <c r="F1460" s="130">
        <v>0</v>
      </c>
      <c r="I1460" s="130">
        <v>0</v>
      </c>
      <c r="K1460" s="130">
        <v>275210</v>
      </c>
      <c r="O1460" s="205">
        <v>275210</v>
      </c>
    </row>
    <row r="1461" spans="1:15" x14ac:dyDescent="0.2">
      <c r="B1461" s="130" t="s">
        <v>937</v>
      </c>
      <c r="D1461" s="130">
        <v>1031155767</v>
      </c>
      <c r="F1461" s="130">
        <v>890399.68</v>
      </c>
      <c r="I1461" s="130">
        <v>0</v>
      </c>
      <c r="K1461" s="130">
        <v>1209120</v>
      </c>
      <c r="O1461" s="205">
        <v>2099519.6800000002</v>
      </c>
    </row>
    <row r="1462" spans="1:15" x14ac:dyDescent="0.2">
      <c r="B1462" s="130" t="s">
        <v>939</v>
      </c>
      <c r="D1462" s="130">
        <v>1005995975</v>
      </c>
      <c r="F1462" s="130">
        <v>362132.6</v>
      </c>
      <c r="I1462" s="130">
        <v>0</v>
      </c>
      <c r="K1462" s="130">
        <v>0</v>
      </c>
      <c r="O1462" s="205">
        <v>362132.6</v>
      </c>
    </row>
    <row r="1463" spans="1:15" x14ac:dyDescent="0.2">
      <c r="A1463" s="130" t="s">
        <v>1261</v>
      </c>
      <c r="F1463" s="130">
        <v>1294199.24</v>
      </c>
      <c r="I1463" s="130">
        <v>20167400</v>
      </c>
      <c r="K1463" s="130">
        <v>16005406.24</v>
      </c>
      <c r="O1463" s="205">
        <v>-2867794.52</v>
      </c>
    </row>
    <row r="1464" spans="1:15" x14ac:dyDescent="0.2">
      <c r="B1464" s="130" t="s">
        <v>378</v>
      </c>
      <c r="D1464" s="130">
        <v>52286338</v>
      </c>
      <c r="F1464" s="130">
        <v>124047.28</v>
      </c>
      <c r="I1464" s="130">
        <v>0</v>
      </c>
      <c r="K1464" s="130">
        <v>432172.26</v>
      </c>
      <c r="O1464" s="205">
        <v>556219.54</v>
      </c>
    </row>
    <row r="1465" spans="1:15" x14ac:dyDescent="0.2">
      <c r="B1465" s="130" t="s">
        <v>385</v>
      </c>
      <c r="D1465" s="130">
        <v>1010840246</v>
      </c>
      <c r="F1465" s="130">
        <v>28318.5</v>
      </c>
      <c r="I1465" s="130">
        <v>0</v>
      </c>
      <c r="K1465" s="130">
        <v>199744.17</v>
      </c>
      <c r="O1465" s="205">
        <v>228062.67</v>
      </c>
    </row>
    <row r="1466" spans="1:15" x14ac:dyDescent="0.2">
      <c r="B1466" s="130" t="s">
        <v>392</v>
      </c>
      <c r="D1466" s="130">
        <v>1000591042</v>
      </c>
      <c r="F1466" s="130">
        <v>124601.4</v>
      </c>
      <c r="I1466" s="130">
        <v>0</v>
      </c>
      <c r="K1466" s="130">
        <v>438674.81</v>
      </c>
      <c r="O1466" s="205">
        <v>563276.21</v>
      </c>
    </row>
    <row r="1467" spans="1:15" x14ac:dyDescent="0.2">
      <c r="B1467" s="130" t="s">
        <v>399</v>
      </c>
      <c r="D1467" s="130">
        <v>1022968626</v>
      </c>
      <c r="F1467" s="130">
        <v>0</v>
      </c>
      <c r="I1467" s="130">
        <v>0</v>
      </c>
      <c r="K1467" s="130">
        <v>168758</v>
      </c>
      <c r="O1467" s="205">
        <v>168758</v>
      </c>
    </row>
    <row r="1468" spans="1:15" x14ac:dyDescent="0.2">
      <c r="B1468" s="130" t="s">
        <v>427</v>
      </c>
      <c r="D1468" s="130" t="s">
        <v>428</v>
      </c>
      <c r="F1468" s="130">
        <v>117450</v>
      </c>
      <c r="I1468" s="130">
        <v>0</v>
      </c>
      <c r="K1468" s="130">
        <v>233611.7</v>
      </c>
      <c r="O1468" s="205">
        <v>351061.7</v>
      </c>
    </row>
    <row r="1469" spans="1:15" x14ac:dyDescent="0.2">
      <c r="B1469" s="130" t="s">
        <v>429</v>
      </c>
      <c r="D1469" s="130">
        <v>1007005713</v>
      </c>
      <c r="F1469" s="130">
        <v>21055.71</v>
      </c>
      <c r="I1469" s="130">
        <v>0</v>
      </c>
      <c r="K1469" s="130">
        <v>0</v>
      </c>
      <c r="O1469" s="205">
        <v>21055.71</v>
      </c>
    </row>
    <row r="1470" spans="1:15" x14ac:dyDescent="0.2">
      <c r="B1470" s="130" t="s">
        <v>432</v>
      </c>
      <c r="D1470" s="130">
        <v>52799524</v>
      </c>
      <c r="F1470" s="130">
        <v>122174.1</v>
      </c>
      <c r="I1470" s="130">
        <v>0</v>
      </c>
      <c r="K1470" s="130">
        <v>59639.17</v>
      </c>
      <c r="O1470" s="205">
        <v>181813.27</v>
      </c>
    </row>
    <row r="1471" spans="1:15" x14ac:dyDescent="0.2">
      <c r="B1471" s="130" t="s">
        <v>433</v>
      </c>
      <c r="D1471" s="130">
        <v>1016106465</v>
      </c>
      <c r="F1471" s="130">
        <v>10527.85</v>
      </c>
      <c r="I1471" s="130">
        <v>0</v>
      </c>
      <c r="K1471" s="130">
        <v>58949.46</v>
      </c>
      <c r="O1471" s="205">
        <v>69477.31</v>
      </c>
    </row>
    <row r="1472" spans="1:15" x14ac:dyDescent="0.2">
      <c r="B1472" s="130" t="s">
        <v>448</v>
      </c>
      <c r="D1472" s="130">
        <v>51913231</v>
      </c>
      <c r="F1472" s="130">
        <v>57985.5</v>
      </c>
      <c r="I1472" s="130">
        <v>0</v>
      </c>
      <c r="K1472" s="130">
        <v>0</v>
      </c>
      <c r="O1472" s="205">
        <v>57985.5</v>
      </c>
    </row>
    <row r="1473" spans="2:15" x14ac:dyDescent="0.2">
      <c r="B1473" s="130" t="s">
        <v>449</v>
      </c>
      <c r="D1473" s="130" t="s">
        <v>450</v>
      </c>
      <c r="F1473" s="130">
        <v>0</v>
      </c>
      <c r="I1473" s="130">
        <v>0</v>
      </c>
      <c r="K1473" s="130">
        <v>1299200</v>
      </c>
      <c r="O1473" s="205">
        <v>1299200</v>
      </c>
    </row>
    <row r="1474" spans="2:15" x14ac:dyDescent="0.2">
      <c r="B1474" s="130" t="s">
        <v>457</v>
      </c>
      <c r="D1474" s="130">
        <v>51999468</v>
      </c>
      <c r="F1474" s="130">
        <v>126759</v>
      </c>
      <c r="I1474" s="130">
        <v>0</v>
      </c>
      <c r="K1474" s="130">
        <v>441325.36</v>
      </c>
      <c r="O1474" s="205">
        <v>568084.36</v>
      </c>
    </row>
    <row r="1475" spans="2:15" x14ac:dyDescent="0.2">
      <c r="B1475" s="130" t="s">
        <v>460</v>
      </c>
      <c r="D1475" s="130">
        <v>1023872258</v>
      </c>
      <c r="F1475" s="130">
        <v>16182</v>
      </c>
      <c r="I1475" s="130">
        <v>0</v>
      </c>
      <c r="K1475" s="130">
        <v>0</v>
      </c>
      <c r="O1475" s="205">
        <v>16182</v>
      </c>
    </row>
    <row r="1476" spans="2:15" x14ac:dyDescent="0.2">
      <c r="B1476" s="130" t="s">
        <v>461</v>
      </c>
      <c r="D1476" s="130">
        <v>1000213395</v>
      </c>
      <c r="F1476" s="130">
        <v>0</v>
      </c>
      <c r="I1476" s="130">
        <v>0</v>
      </c>
      <c r="K1476" s="130">
        <v>360631</v>
      </c>
      <c r="O1476" s="205">
        <v>360631</v>
      </c>
    </row>
    <row r="1477" spans="2:15" x14ac:dyDescent="0.2">
      <c r="B1477" s="130" t="s">
        <v>462</v>
      </c>
      <c r="D1477" s="130">
        <v>1031803919</v>
      </c>
      <c r="F1477" s="130">
        <v>0</v>
      </c>
      <c r="I1477" s="130">
        <v>0</v>
      </c>
      <c r="K1477" s="130">
        <v>114431</v>
      </c>
      <c r="O1477" s="205">
        <v>114431</v>
      </c>
    </row>
    <row r="1478" spans="2:15" x14ac:dyDescent="0.2">
      <c r="B1478" s="130" t="s">
        <v>477</v>
      </c>
      <c r="D1478" s="130">
        <v>1022968485</v>
      </c>
      <c r="F1478" s="130">
        <v>14037.14</v>
      </c>
      <c r="I1478" s="130">
        <v>0</v>
      </c>
      <c r="K1478" s="130">
        <v>17338.23</v>
      </c>
      <c r="O1478" s="205">
        <v>31375.37</v>
      </c>
    </row>
    <row r="1479" spans="2:15" x14ac:dyDescent="0.2">
      <c r="B1479" s="130" t="s">
        <v>485</v>
      </c>
      <c r="D1479" s="130">
        <v>1019022306</v>
      </c>
      <c r="F1479" s="130">
        <v>68072.37</v>
      </c>
      <c r="I1479" s="130">
        <v>0</v>
      </c>
      <c r="K1479" s="130">
        <v>265849.46000000002</v>
      </c>
      <c r="O1479" s="205">
        <v>333921.83</v>
      </c>
    </row>
    <row r="1480" spans="2:15" x14ac:dyDescent="0.2">
      <c r="B1480" s="130" t="s">
        <v>493</v>
      </c>
      <c r="D1480" s="130" t="s">
        <v>494</v>
      </c>
      <c r="F1480" s="130">
        <v>150092.4</v>
      </c>
      <c r="I1480" s="130">
        <v>0</v>
      </c>
      <c r="K1480" s="130">
        <v>531600.4</v>
      </c>
      <c r="O1480" s="205">
        <v>681692.8</v>
      </c>
    </row>
    <row r="1481" spans="2:15" x14ac:dyDescent="0.2">
      <c r="B1481" s="130" t="s">
        <v>1262</v>
      </c>
      <c r="D1481" s="130" t="s">
        <v>1263</v>
      </c>
      <c r="F1481" s="130">
        <v>11241179</v>
      </c>
      <c r="I1481" s="130">
        <v>0</v>
      </c>
      <c r="K1481" s="130">
        <v>0</v>
      </c>
      <c r="O1481" s="205">
        <v>11241179</v>
      </c>
    </row>
    <row r="1482" spans="2:15" x14ac:dyDescent="0.2">
      <c r="B1482" s="130" t="s">
        <v>511</v>
      </c>
      <c r="D1482" s="130">
        <v>1001272761</v>
      </c>
      <c r="F1482" s="130">
        <v>105746.56</v>
      </c>
      <c r="I1482" s="130">
        <v>0</v>
      </c>
      <c r="K1482" s="130">
        <v>300763.53000000003</v>
      </c>
      <c r="O1482" s="205">
        <v>406510.09</v>
      </c>
    </row>
    <row r="1483" spans="2:15" x14ac:dyDescent="0.2">
      <c r="B1483" s="130" t="s">
        <v>516</v>
      </c>
      <c r="D1483" s="130">
        <v>1072663481</v>
      </c>
      <c r="F1483" s="130">
        <v>0</v>
      </c>
      <c r="I1483" s="130">
        <v>0</v>
      </c>
      <c r="K1483" s="130">
        <v>49132</v>
      </c>
      <c r="O1483" s="205">
        <v>49132</v>
      </c>
    </row>
    <row r="1484" spans="2:15" x14ac:dyDescent="0.2">
      <c r="B1484" s="130" t="s">
        <v>517</v>
      </c>
      <c r="D1484" s="130">
        <v>1002457670</v>
      </c>
      <c r="F1484" s="130">
        <v>0</v>
      </c>
      <c r="I1484" s="130">
        <v>0</v>
      </c>
      <c r="K1484" s="130">
        <v>303499.46000000002</v>
      </c>
      <c r="O1484" s="205">
        <v>303499.46000000002</v>
      </c>
    </row>
    <row r="1485" spans="2:15" x14ac:dyDescent="0.2">
      <c r="B1485" s="130" t="s">
        <v>530</v>
      </c>
      <c r="D1485" s="130">
        <v>1032449935</v>
      </c>
      <c r="F1485" s="130">
        <v>0</v>
      </c>
      <c r="I1485" s="130">
        <v>0</v>
      </c>
      <c r="K1485" s="130">
        <v>199966</v>
      </c>
      <c r="O1485" s="205">
        <v>199966</v>
      </c>
    </row>
    <row r="1486" spans="2:15" x14ac:dyDescent="0.2">
      <c r="B1486" s="130" t="s">
        <v>532</v>
      </c>
      <c r="D1486" s="130">
        <v>1029141693</v>
      </c>
      <c r="F1486" s="130">
        <v>0</v>
      </c>
      <c r="I1486" s="130">
        <v>0</v>
      </c>
      <c r="K1486" s="130">
        <v>145144</v>
      </c>
      <c r="O1486" s="205">
        <v>145144</v>
      </c>
    </row>
    <row r="1487" spans="2:15" x14ac:dyDescent="0.2">
      <c r="B1487" s="130" t="s">
        <v>541</v>
      </c>
      <c r="D1487" s="130">
        <v>1016020802</v>
      </c>
      <c r="F1487" s="130">
        <v>0</v>
      </c>
      <c r="I1487" s="130">
        <v>0</v>
      </c>
      <c r="K1487" s="130">
        <v>87470</v>
      </c>
      <c r="O1487" s="205">
        <v>87470</v>
      </c>
    </row>
    <row r="1488" spans="2:15" x14ac:dyDescent="0.2">
      <c r="B1488" s="130" t="s">
        <v>549</v>
      </c>
      <c r="D1488" s="130">
        <v>1023934439</v>
      </c>
      <c r="F1488" s="130">
        <v>9826</v>
      </c>
      <c r="I1488" s="130">
        <v>0</v>
      </c>
      <c r="K1488" s="130">
        <v>34676.46</v>
      </c>
      <c r="O1488" s="205">
        <v>44502.46</v>
      </c>
    </row>
    <row r="1489" spans="2:15" x14ac:dyDescent="0.2">
      <c r="B1489" s="130" t="s">
        <v>552</v>
      </c>
      <c r="D1489" s="130">
        <v>1000572171</v>
      </c>
      <c r="F1489" s="130">
        <v>0</v>
      </c>
      <c r="I1489" s="130">
        <v>0</v>
      </c>
      <c r="K1489" s="130">
        <v>135279</v>
      </c>
      <c r="O1489" s="205">
        <v>135279</v>
      </c>
    </row>
    <row r="1490" spans="2:15" x14ac:dyDescent="0.2">
      <c r="B1490" s="130" t="s">
        <v>560</v>
      </c>
      <c r="D1490" s="130">
        <v>1025140522</v>
      </c>
      <c r="F1490" s="130">
        <v>0</v>
      </c>
      <c r="I1490" s="130">
        <v>0</v>
      </c>
      <c r="K1490" s="130">
        <v>34676</v>
      </c>
      <c r="O1490" s="205">
        <v>34676</v>
      </c>
    </row>
    <row r="1491" spans="2:15" x14ac:dyDescent="0.2">
      <c r="B1491" s="130" t="s">
        <v>981</v>
      </c>
      <c r="D1491" s="130" t="s">
        <v>982</v>
      </c>
      <c r="F1491" s="130">
        <v>1080100</v>
      </c>
      <c r="I1491" s="130">
        <v>0</v>
      </c>
      <c r="K1491" s="130">
        <v>0</v>
      </c>
      <c r="O1491" s="205">
        <v>1080100</v>
      </c>
    </row>
    <row r="1492" spans="2:15" x14ac:dyDescent="0.2">
      <c r="B1492" s="130" t="s">
        <v>601</v>
      </c>
      <c r="D1492" s="130">
        <v>1015428805</v>
      </c>
      <c r="F1492" s="130">
        <v>0</v>
      </c>
      <c r="I1492" s="130">
        <v>0</v>
      </c>
      <c r="K1492" s="130">
        <v>127890</v>
      </c>
      <c r="O1492" s="205">
        <v>127890</v>
      </c>
    </row>
    <row r="1493" spans="2:15" x14ac:dyDescent="0.2">
      <c r="B1493" s="130" t="s">
        <v>602</v>
      </c>
      <c r="D1493" s="130">
        <v>1033763162</v>
      </c>
      <c r="F1493" s="130">
        <v>18879</v>
      </c>
      <c r="I1493" s="130">
        <v>0</v>
      </c>
      <c r="K1493" s="130">
        <v>0</v>
      </c>
      <c r="O1493" s="205">
        <v>18879</v>
      </c>
    </row>
    <row r="1494" spans="2:15" x14ac:dyDescent="0.2">
      <c r="B1494" s="130" t="s">
        <v>608</v>
      </c>
      <c r="D1494" s="130">
        <v>1016108806</v>
      </c>
      <c r="F1494" s="130">
        <v>122173.8</v>
      </c>
      <c r="I1494" s="130">
        <v>0</v>
      </c>
      <c r="K1494" s="130">
        <v>420404.17</v>
      </c>
      <c r="O1494" s="205">
        <v>542577.97</v>
      </c>
    </row>
    <row r="1495" spans="2:15" x14ac:dyDescent="0.2">
      <c r="B1495" s="130" t="s">
        <v>612</v>
      </c>
      <c r="D1495" s="130">
        <v>1034778843</v>
      </c>
      <c r="F1495" s="130">
        <v>0</v>
      </c>
      <c r="I1495" s="130">
        <v>0</v>
      </c>
      <c r="K1495" s="130">
        <v>107496</v>
      </c>
      <c r="O1495" s="205">
        <v>107496</v>
      </c>
    </row>
    <row r="1496" spans="2:15" x14ac:dyDescent="0.2">
      <c r="B1496" s="130" t="s">
        <v>613</v>
      </c>
      <c r="D1496" s="130">
        <v>1057607910</v>
      </c>
      <c r="F1496" s="130">
        <v>126759</v>
      </c>
      <c r="I1496" s="130">
        <v>0</v>
      </c>
      <c r="K1496" s="130">
        <v>117952.59</v>
      </c>
      <c r="O1496" s="205">
        <v>244711.59</v>
      </c>
    </row>
    <row r="1497" spans="2:15" x14ac:dyDescent="0.2">
      <c r="B1497" s="130" t="s">
        <v>614</v>
      </c>
      <c r="D1497" s="130">
        <v>1018424689</v>
      </c>
      <c r="F1497" s="130">
        <v>0</v>
      </c>
      <c r="I1497" s="130">
        <v>0</v>
      </c>
      <c r="K1497" s="130">
        <v>124236</v>
      </c>
      <c r="O1497" s="205">
        <v>124236</v>
      </c>
    </row>
    <row r="1498" spans="2:15" x14ac:dyDescent="0.2">
      <c r="B1498" s="130" t="s">
        <v>628</v>
      </c>
      <c r="D1498" s="130">
        <v>66711901</v>
      </c>
      <c r="F1498" s="130">
        <v>124601.4</v>
      </c>
      <c r="I1498" s="130">
        <v>0</v>
      </c>
      <c r="K1498" s="130">
        <v>0</v>
      </c>
      <c r="O1498" s="205">
        <v>124601.4</v>
      </c>
    </row>
    <row r="1499" spans="2:15" x14ac:dyDescent="0.2">
      <c r="B1499" s="130" t="s">
        <v>640</v>
      </c>
      <c r="D1499" s="130">
        <v>1109494297</v>
      </c>
      <c r="F1499" s="130">
        <v>0</v>
      </c>
      <c r="I1499" s="130">
        <v>0</v>
      </c>
      <c r="K1499" s="130">
        <v>405709.52</v>
      </c>
      <c r="O1499" s="205">
        <v>405709.52</v>
      </c>
    </row>
    <row r="1500" spans="2:15" x14ac:dyDescent="0.2">
      <c r="B1500" s="130" t="s">
        <v>641</v>
      </c>
      <c r="D1500" s="130">
        <v>1034776666</v>
      </c>
      <c r="F1500" s="130">
        <v>109957.7</v>
      </c>
      <c r="I1500" s="130">
        <v>0</v>
      </c>
      <c r="K1500" s="130">
        <v>366591.17</v>
      </c>
      <c r="O1500" s="205">
        <v>476548.87</v>
      </c>
    </row>
    <row r="1501" spans="2:15" x14ac:dyDescent="0.2">
      <c r="B1501" s="130" t="s">
        <v>642</v>
      </c>
      <c r="D1501" s="130">
        <v>1023000463</v>
      </c>
      <c r="F1501" s="130">
        <v>52644.83</v>
      </c>
      <c r="I1501" s="130">
        <v>0</v>
      </c>
      <c r="K1501" s="130">
        <v>0</v>
      </c>
      <c r="O1501" s="205">
        <v>52644.83</v>
      </c>
    </row>
    <row r="1502" spans="2:15" x14ac:dyDescent="0.2">
      <c r="B1502" s="130" t="s">
        <v>644</v>
      </c>
      <c r="D1502" s="130">
        <v>1023368325</v>
      </c>
      <c r="F1502" s="130">
        <v>3509</v>
      </c>
      <c r="I1502" s="130">
        <v>0</v>
      </c>
      <c r="K1502" s="130">
        <v>0</v>
      </c>
      <c r="O1502" s="205">
        <v>3509</v>
      </c>
    </row>
    <row r="1503" spans="2:15" x14ac:dyDescent="0.2">
      <c r="B1503" s="130" t="s">
        <v>646</v>
      </c>
      <c r="D1503" s="130">
        <v>1016055423</v>
      </c>
      <c r="F1503" s="130">
        <v>19578.63</v>
      </c>
      <c r="I1503" s="130">
        <v>0</v>
      </c>
      <c r="K1503" s="130">
        <v>19241.87</v>
      </c>
      <c r="O1503" s="205">
        <v>38820.5</v>
      </c>
    </row>
    <row r="1504" spans="2:15" x14ac:dyDescent="0.2">
      <c r="B1504" s="130" t="s">
        <v>647</v>
      </c>
      <c r="D1504" s="130">
        <v>1032797110</v>
      </c>
      <c r="F1504" s="130">
        <v>6550.66</v>
      </c>
      <c r="I1504" s="130">
        <v>0</v>
      </c>
      <c r="K1504" s="130">
        <v>201289.46</v>
      </c>
      <c r="O1504" s="205">
        <v>207840.12</v>
      </c>
    </row>
    <row r="1505" spans="2:15" x14ac:dyDescent="0.2">
      <c r="B1505" s="130" t="s">
        <v>650</v>
      </c>
      <c r="D1505" s="130">
        <v>1003500978</v>
      </c>
      <c r="F1505" s="130">
        <v>6550.66</v>
      </c>
      <c r="I1505" s="130">
        <v>0</v>
      </c>
      <c r="K1505" s="130">
        <v>0</v>
      </c>
      <c r="O1505" s="205">
        <v>6550.66</v>
      </c>
    </row>
    <row r="1506" spans="2:15" x14ac:dyDescent="0.2">
      <c r="B1506" s="130" t="s">
        <v>679</v>
      </c>
      <c r="D1506" s="130">
        <v>1014176036</v>
      </c>
      <c r="F1506" s="130">
        <v>109489.79</v>
      </c>
      <c r="I1506" s="130">
        <v>0</v>
      </c>
      <c r="K1506" s="130">
        <v>365419.7</v>
      </c>
      <c r="O1506" s="205">
        <v>474909.49</v>
      </c>
    </row>
    <row r="1507" spans="2:15" x14ac:dyDescent="0.2">
      <c r="B1507" s="130" t="s">
        <v>683</v>
      </c>
      <c r="D1507" s="130">
        <v>1032483178</v>
      </c>
      <c r="F1507" s="130">
        <v>22924.5</v>
      </c>
      <c r="I1507" s="130">
        <v>0</v>
      </c>
      <c r="K1507" s="130">
        <v>0</v>
      </c>
      <c r="O1507" s="205">
        <v>22924.5</v>
      </c>
    </row>
    <row r="1508" spans="2:15" x14ac:dyDescent="0.2">
      <c r="B1508" s="130" t="s">
        <v>689</v>
      </c>
      <c r="D1508" s="130">
        <v>52800030</v>
      </c>
      <c r="F1508" s="130">
        <v>121904.4</v>
      </c>
      <c r="I1508" s="130">
        <v>0</v>
      </c>
      <c r="K1508" s="130">
        <v>146164.17000000001</v>
      </c>
      <c r="O1508" s="205">
        <v>268068.57</v>
      </c>
    </row>
    <row r="1509" spans="2:15" x14ac:dyDescent="0.2">
      <c r="B1509" s="130" t="s">
        <v>695</v>
      </c>
      <c r="D1509" s="130">
        <v>1025522309</v>
      </c>
      <c r="F1509" s="130">
        <v>31349.61</v>
      </c>
      <c r="I1509" s="130">
        <v>0</v>
      </c>
      <c r="K1509" s="130">
        <v>0</v>
      </c>
      <c r="O1509" s="205">
        <v>31349.61</v>
      </c>
    </row>
    <row r="1510" spans="2:15" x14ac:dyDescent="0.2">
      <c r="B1510" s="130" t="s">
        <v>698</v>
      </c>
      <c r="D1510" s="130">
        <v>1007428852</v>
      </c>
      <c r="F1510" s="130">
        <v>95210.7</v>
      </c>
      <c r="I1510" s="130">
        <v>0</v>
      </c>
      <c r="K1510" s="130">
        <v>0</v>
      </c>
      <c r="O1510" s="205">
        <v>95210.7</v>
      </c>
    </row>
    <row r="1511" spans="2:15" x14ac:dyDescent="0.2">
      <c r="B1511" s="130" t="s">
        <v>710</v>
      </c>
      <c r="D1511" s="130" t="s">
        <v>711</v>
      </c>
      <c r="F1511" s="130">
        <v>0</v>
      </c>
      <c r="I1511" s="130">
        <v>0</v>
      </c>
      <c r="K1511" s="130">
        <v>94781</v>
      </c>
      <c r="O1511" s="205">
        <v>94781</v>
      </c>
    </row>
    <row r="1512" spans="2:15" x14ac:dyDescent="0.2">
      <c r="B1512" s="130" t="s">
        <v>716</v>
      </c>
      <c r="D1512" s="130">
        <v>1030525717</v>
      </c>
      <c r="F1512" s="130">
        <v>13803.18</v>
      </c>
      <c r="I1512" s="130">
        <v>0</v>
      </c>
      <c r="K1512" s="130">
        <v>0</v>
      </c>
      <c r="O1512" s="205">
        <v>13803.18</v>
      </c>
    </row>
    <row r="1513" spans="2:15" x14ac:dyDescent="0.2">
      <c r="B1513" s="130" t="s">
        <v>718</v>
      </c>
      <c r="D1513" s="130">
        <v>1070730630</v>
      </c>
      <c r="F1513" s="130">
        <v>117992.64</v>
      </c>
      <c r="I1513" s="130">
        <v>0</v>
      </c>
      <c r="K1513" s="130">
        <v>127548.76</v>
      </c>
      <c r="O1513" s="205">
        <v>245541.4</v>
      </c>
    </row>
    <row r="1514" spans="2:15" x14ac:dyDescent="0.2">
      <c r="B1514" s="130" t="s">
        <v>734</v>
      </c>
      <c r="D1514" s="130">
        <v>1001119290</v>
      </c>
      <c r="F1514" s="130">
        <v>16376</v>
      </c>
      <c r="I1514" s="130">
        <v>0</v>
      </c>
      <c r="K1514" s="130">
        <v>0</v>
      </c>
      <c r="O1514" s="205">
        <v>16376</v>
      </c>
    </row>
    <row r="1515" spans="2:15" x14ac:dyDescent="0.2">
      <c r="B1515" s="130" t="s">
        <v>737</v>
      </c>
      <c r="D1515" s="130">
        <v>1022380883</v>
      </c>
      <c r="F1515" s="130">
        <v>0</v>
      </c>
      <c r="I1515" s="130">
        <v>0</v>
      </c>
      <c r="K1515" s="130">
        <v>34676</v>
      </c>
      <c r="O1515" s="205">
        <v>34676</v>
      </c>
    </row>
    <row r="1516" spans="2:15" x14ac:dyDescent="0.2">
      <c r="B1516" s="130" t="s">
        <v>740</v>
      </c>
      <c r="D1516" s="130">
        <v>1000935343</v>
      </c>
      <c r="F1516" s="130">
        <v>0</v>
      </c>
      <c r="I1516" s="130">
        <v>0</v>
      </c>
      <c r="K1516" s="130">
        <v>289389</v>
      </c>
      <c r="O1516" s="205">
        <v>289389</v>
      </c>
    </row>
    <row r="1517" spans="2:15" x14ac:dyDescent="0.2">
      <c r="B1517" s="130" t="s">
        <v>744</v>
      </c>
      <c r="D1517" s="130">
        <v>52175422</v>
      </c>
      <c r="F1517" s="130">
        <v>146010.34</v>
      </c>
      <c r="I1517" s="130">
        <v>0</v>
      </c>
      <c r="K1517" s="130">
        <v>425492.78</v>
      </c>
      <c r="O1517" s="205">
        <v>571503.12</v>
      </c>
    </row>
    <row r="1518" spans="2:15" x14ac:dyDescent="0.2">
      <c r="B1518" s="130" t="s">
        <v>761</v>
      </c>
      <c r="D1518" s="130">
        <v>1193088681</v>
      </c>
      <c r="F1518" s="130">
        <v>27840.32</v>
      </c>
      <c r="I1518" s="130">
        <v>0</v>
      </c>
      <c r="K1518" s="130">
        <v>292434.46000000002</v>
      </c>
      <c r="O1518" s="205">
        <v>320274.78000000003</v>
      </c>
    </row>
    <row r="1519" spans="2:15" x14ac:dyDescent="0.2">
      <c r="B1519" s="130" t="s">
        <v>762</v>
      </c>
      <c r="D1519" s="130">
        <v>1000460027</v>
      </c>
      <c r="F1519" s="130">
        <v>0</v>
      </c>
      <c r="I1519" s="130">
        <v>0</v>
      </c>
      <c r="K1519" s="130">
        <v>9247</v>
      </c>
      <c r="O1519" s="205">
        <v>9247</v>
      </c>
    </row>
    <row r="1520" spans="2:15" x14ac:dyDescent="0.2">
      <c r="B1520" s="130" t="s">
        <v>763</v>
      </c>
      <c r="D1520" s="130">
        <v>1030627854</v>
      </c>
      <c r="F1520" s="130">
        <v>0</v>
      </c>
      <c r="I1520" s="130">
        <v>0</v>
      </c>
      <c r="K1520" s="130">
        <v>97423.64</v>
      </c>
      <c r="O1520" s="205">
        <v>97423.64</v>
      </c>
    </row>
    <row r="1521" spans="2:15" x14ac:dyDescent="0.2">
      <c r="B1521" s="130" t="s">
        <v>767</v>
      </c>
      <c r="D1521" s="130">
        <v>39672920</v>
      </c>
      <c r="F1521" s="130">
        <v>0</v>
      </c>
      <c r="I1521" s="130">
        <v>0</v>
      </c>
      <c r="K1521" s="130">
        <v>206747</v>
      </c>
      <c r="O1521" s="205">
        <v>206747</v>
      </c>
    </row>
    <row r="1522" spans="2:15" x14ac:dyDescent="0.2">
      <c r="B1522" s="130" t="s">
        <v>778</v>
      </c>
      <c r="D1522" s="130">
        <v>1000856368</v>
      </c>
      <c r="F1522" s="130">
        <v>0</v>
      </c>
      <c r="I1522" s="130">
        <v>0</v>
      </c>
      <c r="K1522" s="130">
        <v>80085</v>
      </c>
      <c r="O1522" s="205">
        <v>80085</v>
      </c>
    </row>
    <row r="1523" spans="2:15" x14ac:dyDescent="0.2">
      <c r="B1523" s="130" t="s">
        <v>782</v>
      </c>
      <c r="D1523" s="130">
        <v>1000378292</v>
      </c>
      <c r="F1523" s="130">
        <v>16376</v>
      </c>
      <c r="I1523" s="130">
        <v>0</v>
      </c>
      <c r="K1523" s="130">
        <v>0</v>
      </c>
      <c r="O1523" s="205">
        <v>16376</v>
      </c>
    </row>
    <row r="1524" spans="2:15" x14ac:dyDescent="0.2">
      <c r="B1524" s="130" t="s">
        <v>787</v>
      </c>
      <c r="D1524" s="130">
        <v>1005929699</v>
      </c>
      <c r="F1524" s="130">
        <v>9592.0499999999993</v>
      </c>
      <c r="I1524" s="130">
        <v>0</v>
      </c>
      <c r="K1524" s="130">
        <v>297017.46000000002</v>
      </c>
      <c r="O1524" s="205">
        <v>306609.51</v>
      </c>
    </row>
    <row r="1525" spans="2:15" x14ac:dyDescent="0.2">
      <c r="B1525" s="130" t="s">
        <v>794</v>
      </c>
      <c r="D1525" s="130">
        <v>1032457483</v>
      </c>
      <c r="F1525" s="130">
        <v>0</v>
      </c>
      <c r="I1525" s="130">
        <v>0</v>
      </c>
      <c r="K1525" s="130">
        <v>49700</v>
      </c>
      <c r="O1525" s="205">
        <v>49700</v>
      </c>
    </row>
    <row r="1526" spans="2:15" x14ac:dyDescent="0.2">
      <c r="B1526" s="130" t="s">
        <v>795</v>
      </c>
      <c r="D1526" s="130">
        <v>1023039143</v>
      </c>
      <c r="F1526" s="130">
        <v>124601.4</v>
      </c>
      <c r="I1526" s="130">
        <v>0</v>
      </c>
      <c r="K1526" s="130">
        <v>430722.98</v>
      </c>
      <c r="O1526" s="205">
        <v>555324.38</v>
      </c>
    </row>
    <row r="1527" spans="2:15" x14ac:dyDescent="0.2">
      <c r="B1527" s="130" t="s">
        <v>796</v>
      </c>
      <c r="D1527" s="130">
        <v>1001116149</v>
      </c>
      <c r="F1527" s="130">
        <v>135182.56</v>
      </c>
      <c r="I1527" s="130">
        <v>0</v>
      </c>
      <c r="K1527" s="130">
        <v>423642.45</v>
      </c>
      <c r="O1527" s="205">
        <v>558825.01</v>
      </c>
    </row>
    <row r="1528" spans="2:15" x14ac:dyDescent="0.2">
      <c r="B1528" s="130" t="s">
        <v>797</v>
      </c>
      <c r="D1528" s="130">
        <v>1000603427</v>
      </c>
      <c r="F1528" s="130">
        <v>120864.16</v>
      </c>
      <c r="I1528" s="130">
        <v>0</v>
      </c>
      <c r="K1528" s="130">
        <v>347779.76</v>
      </c>
      <c r="O1528" s="205">
        <v>468643.92</v>
      </c>
    </row>
    <row r="1529" spans="2:15" x14ac:dyDescent="0.2">
      <c r="B1529" s="130" t="s">
        <v>809</v>
      </c>
      <c r="D1529" s="130">
        <v>1012320557</v>
      </c>
      <c r="F1529" s="130">
        <v>111466.42</v>
      </c>
      <c r="I1529" s="130">
        <v>0</v>
      </c>
      <c r="K1529" s="130">
        <v>0</v>
      </c>
      <c r="O1529" s="205">
        <v>111466.42</v>
      </c>
    </row>
    <row r="1530" spans="2:15" x14ac:dyDescent="0.2">
      <c r="B1530" s="130" t="s">
        <v>810</v>
      </c>
      <c r="D1530" s="130" t="s">
        <v>811</v>
      </c>
      <c r="F1530" s="130">
        <v>0</v>
      </c>
      <c r="I1530" s="130">
        <v>0</v>
      </c>
      <c r="K1530" s="130">
        <v>34676.46</v>
      </c>
      <c r="O1530" s="205">
        <v>34676.46</v>
      </c>
    </row>
    <row r="1531" spans="2:15" x14ac:dyDescent="0.2">
      <c r="B1531" s="130" t="s">
        <v>819</v>
      </c>
      <c r="D1531" s="130">
        <v>1023873022</v>
      </c>
      <c r="F1531" s="130">
        <v>0</v>
      </c>
      <c r="I1531" s="130">
        <v>0</v>
      </c>
      <c r="K1531" s="130">
        <v>72820</v>
      </c>
      <c r="O1531" s="205">
        <v>72820</v>
      </c>
    </row>
    <row r="1532" spans="2:15" x14ac:dyDescent="0.2">
      <c r="B1532" s="130" t="s">
        <v>820</v>
      </c>
      <c r="D1532" s="130">
        <v>1010112736</v>
      </c>
      <c r="F1532" s="130">
        <v>0</v>
      </c>
      <c r="I1532" s="130">
        <v>0</v>
      </c>
      <c r="K1532" s="130">
        <v>82232</v>
      </c>
      <c r="O1532" s="205">
        <v>82232</v>
      </c>
    </row>
    <row r="1533" spans="2:15" x14ac:dyDescent="0.2">
      <c r="B1533" s="130" t="s">
        <v>825</v>
      </c>
      <c r="D1533" s="130">
        <v>1000156072</v>
      </c>
      <c r="F1533" s="130">
        <v>0</v>
      </c>
      <c r="I1533" s="130">
        <v>0</v>
      </c>
      <c r="K1533" s="130">
        <v>180315</v>
      </c>
      <c r="O1533" s="205">
        <v>180315</v>
      </c>
    </row>
    <row r="1534" spans="2:15" x14ac:dyDescent="0.2">
      <c r="B1534" s="130" t="s">
        <v>835</v>
      </c>
      <c r="D1534" s="130">
        <v>1034282125</v>
      </c>
      <c r="F1534" s="130">
        <v>40006.04</v>
      </c>
      <c r="I1534" s="130">
        <v>0</v>
      </c>
      <c r="K1534" s="130">
        <v>0</v>
      </c>
      <c r="O1534" s="205">
        <v>40006.04</v>
      </c>
    </row>
    <row r="1535" spans="2:15" x14ac:dyDescent="0.2">
      <c r="B1535" s="130" t="s">
        <v>839</v>
      </c>
      <c r="D1535" s="130">
        <v>1023949754</v>
      </c>
      <c r="F1535" s="130">
        <v>0</v>
      </c>
      <c r="I1535" s="130">
        <v>0</v>
      </c>
      <c r="K1535" s="130">
        <v>96598</v>
      </c>
      <c r="O1535" s="205">
        <v>96598</v>
      </c>
    </row>
    <row r="1536" spans="2:15" x14ac:dyDescent="0.2">
      <c r="B1536" s="130" t="s">
        <v>854</v>
      </c>
      <c r="D1536" s="130">
        <v>1034398886</v>
      </c>
      <c r="F1536" s="130">
        <v>88901.99</v>
      </c>
      <c r="I1536" s="130">
        <v>0</v>
      </c>
      <c r="K1536" s="130">
        <v>0</v>
      </c>
      <c r="O1536" s="205">
        <v>88901.99</v>
      </c>
    </row>
    <row r="1537" spans="2:15" x14ac:dyDescent="0.2">
      <c r="B1537" s="130" t="s">
        <v>860</v>
      </c>
      <c r="D1537" s="130">
        <v>1024566105</v>
      </c>
      <c r="F1537" s="130">
        <v>20821.75</v>
      </c>
      <c r="I1537" s="130">
        <v>0</v>
      </c>
      <c r="K1537" s="130">
        <v>329234.58</v>
      </c>
      <c r="O1537" s="205">
        <v>350056.33</v>
      </c>
    </row>
    <row r="1538" spans="2:15" x14ac:dyDescent="0.2">
      <c r="B1538" s="130" t="s">
        <v>861</v>
      </c>
      <c r="D1538" s="130">
        <v>1032455256</v>
      </c>
      <c r="F1538" s="130">
        <v>22393.8</v>
      </c>
      <c r="I1538" s="130">
        <v>0</v>
      </c>
      <c r="K1538" s="130">
        <v>135732.46</v>
      </c>
      <c r="O1538" s="205">
        <v>158126.26</v>
      </c>
    </row>
    <row r="1539" spans="2:15" x14ac:dyDescent="0.2">
      <c r="B1539" s="130" t="s">
        <v>863</v>
      </c>
      <c r="D1539" s="130">
        <v>1001203918</v>
      </c>
      <c r="F1539" s="130">
        <v>0</v>
      </c>
      <c r="I1539" s="130">
        <v>0</v>
      </c>
      <c r="K1539" s="130">
        <v>17040</v>
      </c>
      <c r="O1539" s="205">
        <v>17040</v>
      </c>
    </row>
    <row r="1540" spans="2:15" x14ac:dyDescent="0.2">
      <c r="B1540" s="130" t="s">
        <v>875</v>
      </c>
      <c r="D1540" s="130">
        <v>1000135028</v>
      </c>
      <c r="F1540" s="130">
        <v>76078</v>
      </c>
      <c r="I1540" s="130">
        <v>0</v>
      </c>
      <c r="K1540" s="130">
        <v>0</v>
      </c>
      <c r="O1540" s="205">
        <v>76078</v>
      </c>
    </row>
    <row r="1541" spans="2:15" x14ac:dyDescent="0.2">
      <c r="B1541" s="130" t="s">
        <v>876</v>
      </c>
      <c r="D1541" s="130" t="s">
        <v>877</v>
      </c>
      <c r="F1541" s="130">
        <v>-15087500</v>
      </c>
      <c r="I1541" s="130">
        <v>20167400</v>
      </c>
      <c r="K1541" s="130">
        <v>0</v>
      </c>
      <c r="O1541" s="205">
        <v>-35254900</v>
      </c>
    </row>
    <row r="1542" spans="2:15" x14ac:dyDescent="0.2">
      <c r="B1542" s="130" t="s">
        <v>884</v>
      </c>
      <c r="D1542" s="130">
        <v>1031803151</v>
      </c>
      <c r="F1542" s="130">
        <v>0</v>
      </c>
      <c r="I1542" s="130">
        <v>0</v>
      </c>
      <c r="K1542" s="130">
        <v>309773</v>
      </c>
      <c r="O1542" s="205">
        <v>309773</v>
      </c>
    </row>
    <row r="1543" spans="2:15" x14ac:dyDescent="0.2">
      <c r="B1543" s="130" t="s">
        <v>885</v>
      </c>
      <c r="D1543" s="130">
        <v>1001116451</v>
      </c>
      <c r="F1543" s="130">
        <v>94393.58</v>
      </c>
      <c r="I1543" s="130">
        <v>0</v>
      </c>
      <c r="K1543" s="130">
        <v>518490.16</v>
      </c>
      <c r="O1543" s="205">
        <v>612883.74</v>
      </c>
    </row>
    <row r="1544" spans="2:15" x14ac:dyDescent="0.2">
      <c r="B1544" s="130" t="s">
        <v>886</v>
      </c>
      <c r="D1544" s="130">
        <v>1022357335</v>
      </c>
      <c r="F1544" s="130">
        <v>0</v>
      </c>
      <c r="I1544" s="130">
        <v>0</v>
      </c>
      <c r="K1544" s="130">
        <v>144942</v>
      </c>
      <c r="O1544" s="205">
        <v>144942</v>
      </c>
    </row>
    <row r="1545" spans="2:15" x14ac:dyDescent="0.2">
      <c r="B1545" s="130" t="s">
        <v>893</v>
      </c>
      <c r="D1545" s="130" t="s">
        <v>894</v>
      </c>
      <c r="F1545" s="130">
        <v>386904</v>
      </c>
      <c r="I1545" s="130">
        <v>0</v>
      </c>
      <c r="K1545" s="130">
        <v>1294340</v>
      </c>
      <c r="O1545" s="205">
        <v>1681244</v>
      </c>
    </row>
    <row r="1546" spans="2:15" x14ac:dyDescent="0.2">
      <c r="B1546" s="130" t="s">
        <v>918</v>
      </c>
      <c r="D1546" s="130">
        <v>1001044701</v>
      </c>
      <c r="F1546" s="130">
        <v>7019</v>
      </c>
      <c r="I1546" s="130">
        <v>0</v>
      </c>
      <c r="K1546" s="130">
        <v>0</v>
      </c>
      <c r="O1546" s="205">
        <v>7019</v>
      </c>
    </row>
    <row r="1547" spans="2:15" x14ac:dyDescent="0.2">
      <c r="B1547" s="130" t="s">
        <v>919</v>
      </c>
      <c r="D1547" s="130">
        <v>1068930132</v>
      </c>
      <c r="F1547" s="130">
        <v>0</v>
      </c>
      <c r="I1547" s="130">
        <v>0</v>
      </c>
      <c r="K1547" s="130">
        <v>37488</v>
      </c>
      <c r="O1547" s="205">
        <v>37488</v>
      </c>
    </row>
    <row r="1548" spans="2:15" x14ac:dyDescent="0.2">
      <c r="B1548" s="130" t="s">
        <v>928</v>
      </c>
      <c r="D1548" s="130">
        <v>1000573125</v>
      </c>
      <c r="F1548" s="130">
        <v>0</v>
      </c>
      <c r="I1548" s="130">
        <v>0</v>
      </c>
      <c r="K1548" s="130">
        <v>131773</v>
      </c>
      <c r="O1548" s="205">
        <v>131773</v>
      </c>
    </row>
    <row r="1549" spans="2:15" x14ac:dyDescent="0.2">
      <c r="B1549" s="130" t="s">
        <v>930</v>
      </c>
      <c r="D1549" s="130">
        <v>1013677661</v>
      </c>
      <c r="F1549" s="130">
        <v>101535.42</v>
      </c>
      <c r="I1549" s="130">
        <v>0</v>
      </c>
      <c r="K1549" s="130">
        <v>0</v>
      </c>
      <c r="O1549" s="205">
        <v>101535.42</v>
      </c>
    </row>
    <row r="1550" spans="2:15" x14ac:dyDescent="0.2">
      <c r="B1550" s="130" t="s">
        <v>931</v>
      </c>
      <c r="D1550" s="130">
        <v>46683454</v>
      </c>
      <c r="F1550" s="130">
        <v>119819.97</v>
      </c>
      <c r="I1550" s="130">
        <v>0</v>
      </c>
      <c r="K1550" s="130">
        <v>381541.03</v>
      </c>
      <c r="O1550" s="205">
        <v>501361</v>
      </c>
    </row>
    <row r="1551" spans="2:15" x14ac:dyDescent="0.2">
      <c r="B1551" s="130" t="s">
        <v>935</v>
      </c>
      <c r="D1551" s="130">
        <v>1014862974</v>
      </c>
      <c r="F1551" s="130">
        <v>0</v>
      </c>
      <c r="I1551" s="130">
        <v>0</v>
      </c>
      <c r="K1551" s="130">
        <v>167601</v>
      </c>
      <c r="O1551" s="205">
        <v>167601</v>
      </c>
    </row>
    <row r="1552" spans="2:15" x14ac:dyDescent="0.2">
      <c r="B1552" s="130" t="s">
        <v>937</v>
      </c>
      <c r="D1552" s="130">
        <v>1031155767</v>
      </c>
      <c r="F1552" s="130">
        <v>149031</v>
      </c>
      <c r="I1552" s="130">
        <v>0</v>
      </c>
      <c r="K1552" s="130">
        <v>514519.68</v>
      </c>
      <c r="O1552" s="205">
        <v>663550.68000000005</v>
      </c>
    </row>
    <row r="1553" spans="1:15" x14ac:dyDescent="0.2">
      <c r="B1553" s="130" t="s">
        <v>939</v>
      </c>
      <c r="D1553" s="130">
        <v>1005995975</v>
      </c>
      <c r="F1553" s="130">
        <v>44451.13</v>
      </c>
      <c r="I1553" s="130">
        <v>0</v>
      </c>
      <c r="K1553" s="130">
        <v>0</v>
      </c>
      <c r="O1553" s="205">
        <v>44451.13</v>
      </c>
    </row>
    <row r="1554" spans="1:15" x14ac:dyDescent="0.2">
      <c r="B1554" s="130" t="s">
        <v>943</v>
      </c>
      <c r="D1554" s="130">
        <v>1141114803</v>
      </c>
      <c r="F1554" s="130">
        <v>0</v>
      </c>
      <c r="I1554" s="130">
        <v>0</v>
      </c>
      <c r="K1554" s="130">
        <v>34676.46</v>
      </c>
      <c r="O1554" s="205">
        <v>34676.46</v>
      </c>
    </row>
    <row r="1555" spans="1:15" x14ac:dyDescent="0.2">
      <c r="A1555" s="130" t="s">
        <v>1264</v>
      </c>
      <c r="F1555" s="130">
        <v>8892800.5800000001</v>
      </c>
      <c r="I1555" s="130">
        <v>133825900</v>
      </c>
      <c r="K1555" s="130">
        <v>133556691</v>
      </c>
      <c r="O1555" s="205">
        <v>8623591.5800000001</v>
      </c>
    </row>
    <row r="1556" spans="1:15" x14ac:dyDescent="0.2">
      <c r="B1556" s="130" t="s">
        <v>378</v>
      </c>
      <c r="D1556" s="130">
        <v>52286338</v>
      </c>
      <c r="F1556" s="130">
        <v>2874560</v>
      </c>
      <c r="I1556" s="130">
        <v>0</v>
      </c>
      <c r="K1556" s="130">
        <v>3075099</v>
      </c>
      <c r="O1556" s="205">
        <v>5949659</v>
      </c>
    </row>
    <row r="1557" spans="1:15" x14ac:dyDescent="0.2">
      <c r="B1557" s="130" t="s">
        <v>385</v>
      </c>
      <c r="D1557" s="130">
        <v>1010840246</v>
      </c>
      <c r="F1557" s="130">
        <v>868000</v>
      </c>
      <c r="I1557" s="130">
        <v>0</v>
      </c>
      <c r="K1557" s="130">
        <v>2304595</v>
      </c>
      <c r="O1557" s="205">
        <v>3172595</v>
      </c>
    </row>
    <row r="1558" spans="1:15" x14ac:dyDescent="0.2">
      <c r="B1558" s="130" t="s">
        <v>392</v>
      </c>
      <c r="D1558" s="130">
        <v>1000591042</v>
      </c>
      <c r="F1558" s="130">
        <v>2975999.89</v>
      </c>
      <c r="I1558" s="130">
        <v>0</v>
      </c>
      <c r="K1558" s="130">
        <v>2946575</v>
      </c>
      <c r="O1558" s="205">
        <v>5922574.8899999997</v>
      </c>
    </row>
    <row r="1559" spans="1:15" x14ac:dyDescent="0.2">
      <c r="B1559" s="130" t="s">
        <v>399</v>
      </c>
      <c r="D1559" s="130">
        <v>1022968626</v>
      </c>
      <c r="F1559" s="130">
        <v>0</v>
      </c>
      <c r="I1559" s="130">
        <v>0</v>
      </c>
      <c r="K1559" s="130">
        <v>1563952</v>
      </c>
      <c r="O1559" s="205">
        <v>1563952</v>
      </c>
    </row>
    <row r="1560" spans="1:15" x14ac:dyDescent="0.2">
      <c r="B1560" s="130" t="s">
        <v>402</v>
      </c>
      <c r="D1560" s="130" t="s">
        <v>403</v>
      </c>
      <c r="F1560" s="130">
        <v>0</v>
      </c>
      <c r="I1560" s="130">
        <v>337300</v>
      </c>
      <c r="K1560" s="130">
        <v>0</v>
      </c>
      <c r="O1560" s="205">
        <v>-337300</v>
      </c>
    </row>
    <row r="1561" spans="1:15" x14ac:dyDescent="0.2">
      <c r="B1561" s="130" t="s">
        <v>427</v>
      </c>
      <c r="D1561" s="130" t="s">
        <v>428</v>
      </c>
      <c r="F1561" s="130">
        <v>3600000</v>
      </c>
      <c r="I1561" s="130">
        <v>0</v>
      </c>
      <c r="K1561" s="130">
        <v>4906980</v>
      </c>
      <c r="O1561" s="205">
        <v>8506980</v>
      </c>
    </row>
    <row r="1562" spans="1:15" x14ac:dyDescent="0.2">
      <c r="B1562" s="130" t="s">
        <v>429</v>
      </c>
      <c r="D1562" s="130">
        <v>1007005713</v>
      </c>
      <c r="F1562" s="130">
        <v>647178.18000000005</v>
      </c>
      <c r="I1562" s="130">
        <v>0</v>
      </c>
      <c r="K1562" s="130">
        <v>0</v>
      </c>
      <c r="O1562" s="205">
        <v>647178.18000000005</v>
      </c>
    </row>
    <row r="1563" spans="1:15" x14ac:dyDescent="0.2">
      <c r="B1563" s="130" t="s">
        <v>432</v>
      </c>
      <c r="D1563" s="130">
        <v>52799524</v>
      </c>
      <c r="F1563" s="130">
        <v>2843734.04</v>
      </c>
      <c r="I1563" s="130">
        <v>0</v>
      </c>
      <c r="K1563" s="130">
        <v>359073</v>
      </c>
      <c r="O1563" s="205">
        <v>3202807.04</v>
      </c>
    </row>
    <row r="1564" spans="1:15" x14ac:dyDescent="0.2">
      <c r="B1564" s="130" t="s">
        <v>433</v>
      </c>
      <c r="D1564" s="130">
        <v>1016106465</v>
      </c>
      <c r="F1564" s="130">
        <v>322692.64</v>
      </c>
      <c r="I1564" s="130">
        <v>0</v>
      </c>
      <c r="K1564" s="130">
        <v>561808</v>
      </c>
      <c r="O1564" s="205">
        <v>884500.64</v>
      </c>
    </row>
    <row r="1565" spans="1:15" x14ac:dyDescent="0.2">
      <c r="B1565" s="130" t="s">
        <v>448</v>
      </c>
      <c r="D1565" s="130">
        <v>51913231</v>
      </c>
      <c r="F1565" s="130">
        <v>868000</v>
      </c>
      <c r="I1565" s="130">
        <v>0</v>
      </c>
      <c r="K1565" s="130">
        <v>0</v>
      </c>
      <c r="O1565" s="205">
        <v>868000</v>
      </c>
    </row>
    <row r="1566" spans="1:15" x14ac:dyDescent="0.2">
      <c r="B1566" s="130" t="s">
        <v>449</v>
      </c>
      <c r="D1566" s="130" t="s">
        <v>450</v>
      </c>
      <c r="F1566" s="130">
        <v>0</v>
      </c>
      <c r="I1566" s="130">
        <v>0</v>
      </c>
      <c r="K1566" s="130">
        <v>8433334</v>
      </c>
      <c r="O1566" s="205">
        <v>8433334</v>
      </c>
    </row>
    <row r="1567" spans="1:15" x14ac:dyDescent="0.2">
      <c r="B1567" s="130" t="s">
        <v>451</v>
      </c>
      <c r="D1567" s="130">
        <v>1014413923</v>
      </c>
      <c r="F1567" s="130">
        <v>0</v>
      </c>
      <c r="I1567" s="130">
        <v>0</v>
      </c>
      <c r="K1567" s="130">
        <v>253333</v>
      </c>
      <c r="O1567" s="205">
        <v>253333</v>
      </c>
    </row>
    <row r="1568" spans="1:15" x14ac:dyDescent="0.2">
      <c r="B1568" s="130" t="s">
        <v>457</v>
      </c>
      <c r="D1568" s="130">
        <v>51999468</v>
      </c>
      <c r="F1568" s="130">
        <v>2963600</v>
      </c>
      <c r="I1568" s="130">
        <v>0</v>
      </c>
      <c r="K1568" s="130">
        <v>2977136</v>
      </c>
      <c r="O1568" s="205">
        <v>5940736</v>
      </c>
    </row>
    <row r="1569" spans="2:15" x14ac:dyDescent="0.2">
      <c r="B1569" s="130" t="s">
        <v>460</v>
      </c>
      <c r="D1569" s="130">
        <v>1023872258</v>
      </c>
      <c r="F1569" s="130">
        <v>496000</v>
      </c>
      <c r="I1569" s="130">
        <v>0</v>
      </c>
      <c r="K1569" s="130">
        <v>0</v>
      </c>
      <c r="O1569" s="205">
        <v>496000</v>
      </c>
    </row>
    <row r="1570" spans="2:15" x14ac:dyDescent="0.2">
      <c r="B1570" s="130" t="s">
        <v>461</v>
      </c>
      <c r="D1570" s="130">
        <v>1000213395</v>
      </c>
      <c r="F1570" s="130">
        <v>0</v>
      </c>
      <c r="I1570" s="130">
        <v>0</v>
      </c>
      <c r="K1570" s="130">
        <v>2368704</v>
      </c>
      <c r="O1570" s="205">
        <v>2368704</v>
      </c>
    </row>
    <row r="1571" spans="2:15" x14ac:dyDescent="0.2">
      <c r="B1571" s="130" t="s">
        <v>462</v>
      </c>
      <c r="D1571" s="130">
        <v>1031803919</v>
      </c>
      <c r="F1571" s="130">
        <v>0</v>
      </c>
      <c r="I1571" s="130">
        <v>0</v>
      </c>
      <c r="K1571" s="130">
        <v>751608</v>
      </c>
      <c r="O1571" s="205">
        <v>751608</v>
      </c>
    </row>
    <row r="1572" spans="2:15" x14ac:dyDescent="0.2">
      <c r="B1572" s="130" t="s">
        <v>477</v>
      </c>
      <c r="D1572" s="130">
        <v>1022968485</v>
      </c>
      <c r="F1572" s="130">
        <v>430256.96</v>
      </c>
      <c r="I1572" s="130">
        <v>0</v>
      </c>
      <c r="K1572" s="130">
        <v>115778</v>
      </c>
      <c r="O1572" s="205">
        <v>546034.96</v>
      </c>
    </row>
    <row r="1573" spans="2:15" x14ac:dyDescent="0.2">
      <c r="B1573" s="130" t="s">
        <v>485</v>
      </c>
      <c r="D1573" s="130">
        <v>1019022306</v>
      </c>
      <c r="F1573" s="130">
        <v>2095408.95</v>
      </c>
      <c r="I1573" s="130">
        <v>0</v>
      </c>
      <c r="K1573" s="130">
        <v>2101086</v>
      </c>
      <c r="O1573" s="205">
        <v>4196494.95</v>
      </c>
    </row>
    <row r="1574" spans="2:15" x14ac:dyDescent="0.2">
      <c r="B1574" s="130" t="s">
        <v>493</v>
      </c>
      <c r="D1574" s="130" t="s">
        <v>494</v>
      </c>
      <c r="F1574" s="130">
        <v>3526399.72</v>
      </c>
      <c r="I1574" s="130">
        <v>0</v>
      </c>
      <c r="K1574" s="130">
        <v>4813867</v>
      </c>
      <c r="O1574" s="205">
        <v>8340266.7199999997</v>
      </c>
    </row>
    <row r="1575" spans="2:15" x14ac:dyDescent="0.2">
      <c r="B1575" s="130" t="s">
        <v>511</v>
      </c>
      <c r="D1575" s="130">
        <v>1001272761</v>
      </c>
      <c r="F1575" s="130">
        <v>2484732.9500000002</v>
      </c>
      <c r="I1575" s="130">
        <v>0</v>
      </c>
      <c r="K1575" s="130">
        <v>2763244</v>
      </c>
      <c r="O1575" s="205">
        <v>5247976.95</v>
      </c>
    </row>
    <row r="1576" spans="2:15" x14ac:dyDescent="0.2">
      <c r="B1576" s="130" t="s">
        <v>516</v>
      </c>
      <c r="D1576" s="130">
        <v>1072663481</v>
      </c>
      <c r="F1576" s="130">
        <v>0</v>
      </c>
      <c r="I1576" s="130">
        <v>0</v>
      </c>
      <c r="K1576" s="130">
        <v>1129448</v>
      </c>
      <c r="O1576" s="205">
        <v>1129448</v>
      </c>
    </row>
    <row r="1577" spans="2:15" x14ac:dyDescent="0.2">
      <c r="B1577" s="130" t="s">
        <v>517</v>
      </c>
      <c r="D1577" s="130">
        <v>1002457670</v>
      </c>
      <c r="F1577" s="130">
        <v>0</v>
      </c>
      <c r="I1577" s="130">
        <v>0</v>
      </c>
      <c r="K1577" s="130">
        <v>2363010</v>
      </c>
      <c r="O1577" s="205">
        <v>2363010</v>
      </c>
    </row>
    <row r="1578" spans="2:15" x14ac:dyDescent="0.2">
      <c r="B1578" s="130" t="s">
        <v>530</v>
      </c>
      <c r="D1578" s="130">
        <v>1032449935</v>
      </c>
      <c r="F1578" s="130">
        <v>0</v>
      </c>
      <c r="I1578" s="130">
        <v>0</v>
      </c>
      <c r="K1578" s="130">
        <v>1655056</v>
      </c>
      <c r="O1578" s="205">
        <v>1655056</v>
      </c>
    </row>
    <row r="1579" spans="2:15" x14ac:dyDescent="0.2">
      <c r="B1579" s="130" t="s">
        <v>532</v>
      </c>
      <c r="D1579" s="130">
        <v>1029141693</v>
      </c>
      <c r="F1579" s="130">
        <v>0</v>
      </c>
      <c r="I1579" s="130">
        <v>0</v>
      </c>
      <c r="K1579" s="130">
        <v>1172964</v>
      </c>
      <c r="O1579" s="205">
        <v>1172964</v>
      </c>
    </row>
    <row r="1580" spans="2:15" x14ac:dyDescent="0.2">
      <c r="B1580" s="130" t="s">
        <v>541</v>
      </c>
      <c r="D1580" s="130">
        <v>1016020802</v>
      </c>
      <c r="F1580" s="130">
        <v>0</v>
      </c>
      <c r="I1580" s="130">
        <v>0</v>
      </c>
      <c r="K1580" s="130">
        <v>772551</v>
      </c>
      <c r="O1580" s="205">
        <v>772551</v>
      </c>
    </row>
    <row r="1581" spans="2:15" x14ac:dyDescent="0.2">
      <c r="B1581" s="130" t="s">
        <v>549</v>
      </c>
      <c r="D1581" s="130">
        <v>1023934439</v>
      </c>
      <c r="F1581" s="130">
        <v>301179.84000000003</v>
      </c>
      <c r="I1581" s="130">
        <v>0</v>
      </c>
      <c r="K1581" s="130">
        <v>237250</v>
      </c>
      <c r="O1581" s="205">
        <v>538429.84</v>
      </c>
    </row>
    <row r="1582" spans="2:15" x14ac:dyDescent="0.2">
      <c r="B1582" s="130" t="s">
        <v>552</v>
      </c>
      <c r="D1582" s="130">
        <v>1000572171</v>
      </c>
      <c r="F1582" s="130">
        <v>0</v>
      </c>
      <c r="I1582" s="130">
        <v>0</v>
      </c>
      <c r="K1582" s="130">
        <v>888533</v>
      </c>
      <c r="O1582" s="205">
        <v>888533</v>
      </c>
    </row>
    <row r="1583" spans="2:15" x14ac:dyDescent="0.2">
      <c r="B1583" s="130" t="s">
        <v>560</v>
      </c>
      <c r="D1583" s="130">
        <v>1025140522</v>
      </c>
      <c r="F1583" s="130">
        <v>0</v>
      </c>
      <c r="I1583" s="130">
        <v>0</v>
      </c>
      <c r="K1583" s="130">
        <v>227760</v>
      </c>
      <c r="O1583" s="205">
        <v>227760</v>
      </c>
    </row>
    <row r="1584" spans="2:15" x14ac:dyDescent="0.2">
      <c r="B1584" s="130" t="s">
        <v>981</v>
      </c>
      <c r="D1584" s="130" t="s">
        <v>982</v>
      </c>
      <c r="F1584" s="130">
        <v>7644500</v>
      </c>
      <c r="I1584" s="130">
        <v>0</v>
      </c>
      <c r="K1584" s="130">
        <v>0</v>
      </c>
      <c r="O1584" s="205">
        <v>7644500</v>
      </c>
    </row>
    <row r="1585" spans="2:15" x14ac:dyDescent="0.2">
      <c r="B1585" s="130" t="s">
        <v>601</v>
      </c>
      <c r="D1585" s="130">
        <v>1015428805</v>
      </c>
      <c r="F1585" s="130">
        <v>0</v>
      </c>
      <c r="I1585" s="130">
        <v>0</v>
      </c>
      <c r="K1585" s="130">
        <v>910000</v>
      </c>
      <c r="O1585" s="205">
        <v>910000</v>
      </c>
    </row>
    <row r="1586" spans="2:15" x14ac:dyDescent="0.2">
      <c r="B1586" s="130" t="s">
        <v>602</v>
      </c>
      <c r="D1586" s="130">
        <v>1033763162</v>
      </c>
      <c r="F1586" s="130">
        <v>167400</v>
      </c>
      <c r="I1586" s="130">
        <v>0</v>
      </c>
      <c r="K1586" s="130">
        <v>0</v>
      </c>
      <c r="O1586" s="205">
        <v>167400</v>
      </c>
    </row>
    <row r="1587" spans="2:15" x14ac:dyDescent="0.2">
      <c r="B1587" s="130" t="s">
        <v>608</v>
      </c>
      <c r="D1587" s="130">
        <v>1016108806</v>
      </c>
      <c r="F1587" s="130">
        <v>2870600.33</v>
      </c>
      <c r="I1587" s="130">
        <v>0</v>
      </c>
      <c r="K1587" s="130">
        <v>3003156</v>
      </c>
      <c r="O1587" s="205">
        <v>5873756.3300000001</v>
      </c>
    </row>
    <row r="1588" spans="2:15" x14ac:dyDescent="0.2">
      <c r="B1588" s="130" t="s">
        <v>612</v>
      </c>
      <c r="D1588" s="130">
        <v>1034778843</v>
      </c>
      <c r="F1588" s="130">
        <v>0</v>
      </c>
      <c r="I1588" s="130">
        <v>0</v>
      </c>
      <c r="K1588" s="130">
        <v>876876</v>
      </c>
      <c r="O1588" s="205">
        <v>876876</v>
      </c>
    </row>
    <row r="1589" spans="2:15" x14ac:dyDescent="0.2">
      <c r="B1589" s="130" t="s">
        <v>613</v>
      </c>
      <c r="D1589" s="130">
        <v>1057607910</v>
      </c>
      <c r="F1589" s="130">
        <v>2976000</v>
      </c>
      <c r="I1589" s="130">
        <v>0</v>
      </c>
      <c r="K1589" s="130">
        <v>824779</v>
      </c>
      <c r="O1589" s="205">
        <v>3800779</v>
      </c>
    </row>
    <row r="1590" spans="2:15" x14ac:dyDescent="0.2">
      <c r="B1590" s="130" t="s">
        <v>614</v>
      </c>
      <c r="D1590" s="130">
        <v>1018424689</v>
      </c>
      <c r="F1590" s="130">
        <v>0</v>
      </c>
      <c r="I1590" s="130">
        <v>0</v>
      </c>
      <c r="K1590" s="130">
        <v>816000</v>
      </c>
      <c r="O1590" s="205">
        <v>816000</v>
      </c>
    </row>
    <row r="1591" spans="2:15" x14ac:dyDescent="0.2">
      <c r="B1591" s="130" t="s">
        <v>628</v>
      </c>
      <c r="D1591" s="130">
        <v>66711901</v>
      </c>
      <c r="F1591" s="130">
        <v>2949133.56</v>
      </c>
      <c r="I1591" s="130">
        <v>0</v>
      </c>
      <c r="K1591" s="130">
        <v>4352</v>
      </c>
      <c r="O1591" s="205">
        <v>2953485.56</v>
      </c>
    </row>
    <row r="1592" spans="2:15" x14ac:dyDescent="0.2">
      <c r="B1592" s="130" t="s">
        <v>640</v>
      </c>
      <c r="D1592" s="130">
        <v>1109494297</v>
      </c>
      <c r="F1592" s="130">
        <v>0</v>
      </c>
      <c r="I1592" s="130">
        <v>0</v>
      </c>
      <c r="K1592" s="130">
        <v>2664792</v>
      </c>
      <c r="O1592" s="205">
        <v>2664792</v>
      </c>
    </row>
    <row r="1593" spans="2:15" x14ac:dyDescent="0.2">
      <c r="B1593" s="130" t="s">
        <v>641</v>
      </c>
      <c r="D1593" s="130">
        <v>1034776666</v>
      </c>
      <c r="F1593" s="130">
        <v>2581540.7999999998</v>
      </c>
      <c r="I1593" s="130">
        <v>0</v>
      </c>
      <c r="K1593" s="130">
        <v>2761142</v>
      </c>
      <c r="O1593" s="205">
        <v>5342682.8</v>
      </c>
    </row>
    <row r="1594" spans="2:15" x14ac:dyDescent="0.2">
      <c r="B1594" s="130" t="s">
        <v>642</v>
      </c>
      <c r="D1594" s="130">
        <v>1023000463</v>
      </c>
      <c r="F1594" s="130">
        <v>812837.04</v>
      </c>
      <c r="I1594" s="130">
        <v>0</v>
      </c>
      <c r="K1594" s="130">
        <v>0</v>
      </c>
      <c r="O1594" s="205">
        <v>812837.04</v>
      </c>
    </row>
    <row r="1595" spans="2:15" x14ac:dyDescent="0.2">
      <c r="B1595" s="130" t="s">
        <v>644</v>
      </c>
      <c r="D1595" s="130">
        <v>1023368325</v>
      </c>
      <c r="F1595" s="130">
        <v>114734.95</v>
      </c>
      <c r="I1595" s="130">
        <v>0</v>
      </c>
      <c r="K1595" s="130">
        <v>0</v>
      </c>
      <c r="O1595" s="205">
        <v>114734.95</v>
      </c>
    </row>
    <row r="1596" spans="2:15" x14ac:dyDescent="0.2">
      <c r="B1596" s="130" t="s">
        <v>646</v>
      </c>
      <c r="D1596" s="130">
        <v>1016055423</v>
      </c>
      <c r="F1596" s="130">
        <v>600111.19999999995</v>
      </c>
      <c r="I1596" s="130">
        <v>0</v>
      </c>
      <c r="K1596" s="130">
        <v>128489</v>
      </c>
      <c r="O1596" s="205">
        <v>728600.2</v>
      </c>
    </row>
    <row r="1597" spans="2:15" x14ac:dyDescent="0.2">
      <c r="B1597" s="130" t="s">
        <v>647</v>
      </c>
      <c r="D1597" s="130">
        <v>1032797110</v>
      </c>
      <c r="F1597" s="130">
        <v>200786.56</v>
      </c>
      <c r="I1597" s="130">
        <v>0</v>
      </c>
      <c r="K1597" s="130">
        <v>2594566</v>
      </c>
      <c r="O1597" s="205">
        <v>2795352.56</v>
      </c>
    </row>
    <row r="1598" spans="2:15" x14ac:dyDescent="0.2">
      <c r="B1598" s="130" t="s">
        <v>650</v>
      </c>
      <c r="D1598" s="130">
        <v>1003500978</v>
      </c>
      <c r="F1598" s="130">
        <v>204372.06</v>
      </c>
      <c r="I1598" s="130">
        <v>0</v>
      </c>
      <c r="K1598" s="130">
        <v>0</v>
      </c>
      <c r="O1598" s="205">
        <v>204372.06</v>
      </c>
    </row>
    <row r="1599" spans="2:15" x14ac:dyDescent="0.2">
      <c r="B1599" s="130" t="s">
        <v>679</v>
      </c>
      <c r="D1599" s="130">
        <v>1014176036</v>
      </c>
      <c r="F1599" s="130">
        <v>2570784.36</v>
      </c>
      <c r="I1599" s="130">
        <v>0</v>
      </c>
      <c r="K1599" s="130">
        <v>2590770</v>
      </c>
      <c r="O1599" s="205">
        <v>5161554.3600000003</v>
      </c>
    </row>
    <row r="1600" spans="2:15" x14ac:dyDescent="0.2">
      <c r="B1600" s="130" t="s">
        <v>683</v>
      </c>
      <c r="D1600" s="130">
        <v>1032483178</v>
      </c>
      <c r="F1600" s="130">
        <v>715066.72</v>
      </c>
      <c r="I1600" s="130">
        <v>0</v>
      </c>
      <c r="K1600" s="130">
        <v>0</v>
      </c>
      <c r="O1600" s="205">
        <v>715066.72</v>
      </c>
    </row>
    <row r="1601" spans="2:15" x14ac:dyDescent="0.2">
      <c r="B1601" s="130" t="s">
        <v>689</v>
      </c>
      <c r="D1601" s="130">
        <v>52800030</v>
      </c>
      <c r="F1601" s="130">
        <v>2852000</v>
      </c>
      <c r="I1601" s="130">
        <v>0</v>
      </c>
      <c r="K1601" s="130">
        <v>3053209</v>
      </c>
      <c r="O1601" s="205">
        <v>5905209</v>
      </c>
    </row>
    <row r="1602" spans="2:15" x14ac:dyDescent="0.2">
      <c r="B1602" s="130" t="s">
        <v>695</v>
      </c>
      <c r="D1602" s="130">
        <v>1025522309</v>
      </c>
      <c r="F1602" s="130">
        <v>966285.32</v>
      </c>
      <c r="I1602" s="130">
        <v>0</v>
      </c>
      <c r="K1602" s="130">
        <v>0</v>
      </c>
      <c r="O1602" s="205">
        <v>966285.32</v>
      </c>
    </row>
    <row r="1603" spans="2:15" x14ac:dyDescent="0.2">
      <c r="B1603" s="130" t="s">
        <v>698</v>
      </c>
      <c r="D1603" s="130">
        <v>1007428852</v>
      </c>
      <c r="F1603" s="130">
        <v>2121072</v>
      </c>
      <c r="I1603" s="130">
        <v>0</v>
      </c>
      <c r="K1603" s="130">
        <v>0</v>
      </c>
      <c r="O1603" s="205">
        <v>2121072</v>
      </c>
    </row>
    <row r="1604" spans="2:15" x14ac:dyDescent="0.2">
      <c r="B1604" s="130" t="s">
        <v>710</v>
      </c>
      <c r="D1604" s="130" t="s">
        <v>711</v>
      </c>
      <c r="F1604" s="130">
        <v>0</v>
      </c>
      <c r="I1604" s="130">
        <v>0</v>
      </c>
      <c r="K1604" s="130">
        <v>622544</v>
      </c>
      <c r="O1604" s="205">
        <v>622544</v>
      </c>
    </row>
    <row r="1605" spans="2:15" x14ac:dyDescent="0.2">
      <c r="B1605" s="130" t="s">
        <v>716</v>
      </c>
      <c r="D1605" s="130">
        <v>1030525717</v>
      </c>
      <c r="F1605" s="130">
        <v>349583.77</v>
      </c>
      <c r="I1605" s="130">
        <v>0</v>
      </c>
      <c r="K1605" s="130">
        <v>0</v>
      </c>
      <c r="O1605" s="205">
        <v>349583.77</v>
      </c>
    </row>
    <row r="1606" spans="2:15" x14ac:dyDescent="0.2">
      <c r="B1606" s="130" t="s">
        <v>717</v>
      </c>
      <c r="D1606" s="130">
        <v>52286333</v>
      </c>
      <c r="F1606" s="130">
        <v>35360</v>
      </c>
      <c r="I1606" s="130">
        <v>0</v>
      </c>
      <c r="K1606" s="130">
        <v>0</v>
      </c>
      <c r="O1606" s="205">
        <v>35360</v>
      </c>
    </row>
    <row r="1607" spans="2:15" x14ac:dyDescent="0.2">
      <c r="B1607" s="130" t="s">
        <v>718</v>
      </c>
      <c r="D1607" s="130">
        <v>1070730630</v>
      </c>
      <c r="F1607" s="130">
        <v>2663424.34</v>
      </c>
      <c r="I1607" s="130">
        <v>0</v>
      </c>
      <c r="K1607" s="130">
        <v>2306261</v>
      </c>
      <c r="O1607" s="205">
        <v>4969685.34</v>
      </c>
    </row>
    <row r="1608" spans="2:15" x14ac:dyDescent="0.2">
      <c r="B1608" s="130" t="s">
        <v>734</v>
      </c>
      <c r="D1608" s="130">
        <v>1001119290</v>
      </c>
      <c r="F1608" s="130">
        <v>107564</v>
      </c>
      <c r="I1608" s="130">
        <v>0</v>
      </c>
      <c r="K1608" s="130">
        <v>0</v>
      </c>
      <c r="O1608" s="205">
        <v>107564</v>
      </c>
    </row>
    <row r="1609" spans="2:15" x14ac:dyDescent="0.2">
      <c r="B1609" s="130" t="s">
        <v>737</v>
      </c>
      <c r="D1609" s="130">
        <v>1022380883</v>
      </c>
      <c r="F1609" s="130">
        <v>0</v>
      </c>
      <c r="I1609" s="130">
        <v>0</v>
      </c>
      <c r="K1609" s="130">
        <v>227760</v>
      </c>
      <c r="O1609" s="205">
        <v>227760</v>
      </c>
    </row>
    <row r="1610" spans="2:15" x14ac:dyDescent="0.2">
      <c r="B1610" s="130" t="s">
        <v>740</v>
      </c>
      <c r="D1610" s="130">
        <v>1000935343</v>
      </c>
      <c r="F1610" s="130">
        <v>0</v>
      </c>
      <c r="I1610" s="130">
        <v>0</v>
      </c>
      <c r="K1610" s="130">
        <v>2472949</v>
      </c>
      <c r="O1610" s="205">
        <v>2472949</v>
      </c>
    </row>
    <row r="1611" spans="2:15" x14ac:dyDescent="0.2">
      <c r="B1611" s="130" t="s">
        <v>744</v>
      </c>
      <c r="D1611" s="130">
        <v>52175422</v>
      </c>
      <c r="F1611" s="130">
        <v>3433750.48</v>
      </c>
      <c r="I1611" s="130">
        <v>0</v>
      </c>
      <c r="K1611" s="130">
        <v>2794682</v>
      </c>
      <c r="O1611" s="205">
        <v>6228432.4800000004</v>
      </c>
    </row>
    <row r="1612" spans="2:15" x14ac:dyDescent="0.2">
      <c r="B1612" s="130" t="s">
        <v>761</v>
      </c>
      <c r="D1612" s="130">
        <v>1193088681</v>
      </c>
      <c r="F1612" s="130">
        <v>853342.88</v>
      </c>
      <c r="I1612" s="130">
        <v>0</v>
      </c>
      <c r="K1612" s="130">
        <v>2642016</v>
      </c>
      <c r="O1612" s="205">
        <v>3495358.88</v>
      </c>
    </row>
    <row r="1613" spans="2:15" x14ac:dyDescent="0.2">
      <c r="B1613" s="130" t="s">
        <v>762</v>
      </c>
      <c r="D1613" s="130">
        <v>1000460027</v>
      </c>
      <c r="F1613" s="130">
        <v>0</v>
      </c>
      <c r="I1613" s="130">
        <v>0</v>
      </c>
      <c r="K1613" s="130">
        <v>60736</v>
      </c>
      <c r="O1613" s="205">
        <v>60736</v>
      </c>
    </row>
    <row r="1614" spans="2:15" x14ac:dyDescent="0.2">
      <c r="B1614" s="130" t="s">
        <v>763</v>
      </c>
      <c r="D1614" s="130">
        <v>1030627854</v>
      </c>
      <c r="F1614" s="130">
        <v>0</v>
      </c>
      <c r="I1614" s="130">
        <v>0</v>
      </c>
      <c r="K1614" s="130">
        <v>780078</v>
      </c>
      <c r="O1614" s="205">
        <v>780078</v>
      </c>
    </row>
    <row r="1615" spans="2:15" x14ac:dyDescent="0.2">
      <c r="B1615" s="130" t="s">
        <v>767</v>
      </c>
      <c r="D1615" s="130">
        <v>39672920</v>
      </c>
      <c r="F1615" s="130">
        <v>0</v>
      </c>
      <c r="I1615" s="130">
        <v>0</v>
      </c>
      <c r="K1615" s="130">
        <v>1553807</v>
      </c>
      <c r="O1615" s="205">
        <v>1553807</v>
      </c>
    </row>
    <row r="1616" spans="2:15" x14ac:dyDescent="0.2">
      <c r="B1616" s="130" t="s">
        <v>778</v>
      </c>
      <c r="D1616" s="130">
        <v>1000856368</v>
      </c>
      <c r="F1616" s="130">
        <v>0</v>
      </c>
      <c r="I1616" s="130">
        <v>0</v>
      </c>
      <c r="K1616" s="130">
        <v>1328600</v>
      </c>
      <c r="O1616" s="205">
        <v>1328600</v>
      </c>
    </row>
    <row r="1617" spans="2:15" x14ac:dyDescent="0.2">
      <c r="B1617" s="130" t="s">
        <v>782</v>
      </c>
      <c r="D1617" s="130">
        <v>1000378292</v>
      </c>
      <c r="F1617" s="130">
        <v>159197</v>
      </c>
      <c r="I1617" s="130">
        <v>0</v>
      </c>
      <c r="K1617" s="130">
        <v>0</v>
      </c>
      <c r="O1617" s="205">
        <v>159197</v>
      </c>
    </row>
    <row r="1618" spans="2:15" x14ac:dyDescent="0.2">
      <c r="B1618" s="130" t="s">
        <v>786</v>
      </c>
      <c r="D1618" s="130">
        <v>1033096148</v>
      </c>
      <c r="F1618" s="130">
        <v>17927.37</v>
      </c>
      <c r="I1618" s="130">
        <v>0</v>
      </c>
      <c r="K1618" s="130">
        <v>0</v>
      </c>
      <c r="O1618" s="205">
        <v>17927.37</v>
      </c>
    </row>
    <row r="1619" spans="2:15" x14ac:dyDescent="0.2">
      <c r="B1619" s="130" t="s">
        <v>787</v>
      </c>
      <c r="D1619" s="130">
        <v>1005929699</v>
      </c>
      <c r="F1619" s="130">
        <v>294008.96000000002</v>
      </c>
      <c r="I1619" s="130">
        <v>0</v>
      </c>
      <c r="K1619" s="130">
        <v>2845632</v>
      </c>
      <c r="O1619" s="205">
        <v>3139640.96</v>
      </c>
    </row>
    <row r="1620" spans="2:15" x14ac:dyDescent="0.2">
      <c r="B1620" s="130" t="s">
        <v>794</v>
      </c>
      <c r="D1620" s="130">
        <v>1032457483</v>
      </c>
      <c r="F1620" s="130">
        <v>0</v>
      </c>
      <c r="I1620" s="130">
        <v>0</v>
      </c>
      <c r="K1620" s="130">
        <v>1142505</v>
      </c>
      <c r="O1620" s="205">
        <v>1142505</v>
      </c>
    </row>
    <row r="1621" spans="2:15" x14ac:dyDescent="0.2">
      <c r="B1621" s="130" t="s">
        <v>795</v>
      </c>
      <c r="D1621" s="130">
        <v>1023039143</v>
      </c>
      <c r="F1621" s="130">
        <v>2961199.88</v>
      </c>
      <c r="I1621" s="130">
        <v>0</v>
      </c>
      <c r="K1621" s="130">
        <v>2868232</v>
      </c>
      <c r="O1621" s="205">
        <v>5829431.8799999999</v>
      </c>
    </row>
    <row r="1622" spans="2:15" x14ac:dyDescent="0.2">
      <c r="B1622" s="130" t="s">
        <v>796</v>
      </c>
      <c r="D1622" s="130">
        <v>1001116149</v>
      </c>
      <c r="F1622" s="130">
        <v>2599897</v>
      </c>
      <c r="I1622" s="130">
        <v>0</v>
      </c>
      <c r="K1622" s="130">
        <v>3010648</v>
      </c>
      <c r="O1622" s="205">
        <v>5610545</v>
      </c>
    </row>
    <row r="1623" spans="2:15" x14ac:dyDescent="0.2">
      <c r="B1623" s="130" t="s">
        <v>797</v>
      </c>
      <c r="D1623" s="130">
        <v>1000603427</v>
      </c>
      <c r="F1623" s="130">
        <v>2811718.88</v>
      </c>
      <c r="I1623" s="130">
        <v>0</v>
      </c>
      <c r="K1623" s="130">
        <v>2913379</v>
      </c>
      <c r="O1623" s="205">
        <v>5725097.8799999999</v>
      </c>
    </row>
    <row r="1624" spans="2:15" x14ac:dyDescent="0.2">
      <c r="B1624" s="130" t="s">
        <v>809</v>
      </c>
      <c r="D1624" s="130">
        <v>1012320557</v>
      </c>
      <c r="F1624" s="130">
        <v>2536468.6800000002</v>
      </c>
      <c r="I1624" s="130">
        <v>0</v>
      </c>
      <c r="K1624" s="130">
        <v>0</v>
      </c>
      <c r="O1624" s="205">
        <v>2536468.6800000002</v>
      </c>
    </row>
    <row r="1625" spans="2:15" x14ac:dyDescent="0.2">
      <c r="B1625" s="130" t="s">
        <v>819</v>
      </c>
      <c r="D1625" s="130">
        <v>1023873022</v>
      </c>
      <c r="F1625" s="130">
        <v>0</v>
      </c>
      <c r="I1625" s="130">
        <v>0</v>
      </c>
      <c r="K1625" s="130">
        <v>501072</v>
      </c>
      <c r="O1625" s="205">
        <v>501072</v>
      </c>
    </row>
    <row r="1626" spans="2:15" x14ac:dyDescent="0.2">
      <c r="B1626" s="130" t="s">
        <v>820</v>
      </c>
      <c r="D1626" s="130">
        <v>1010112736</v>
      </c>
      <c r="F1626" s="130">
        <v>0</v>
      </c>
      <c r="I1626" s="130">
        <v>0</v>
      </c>
      <c r="K1626" s="130">
        <v>859794</v>
      </c>
      <c r="O1626" s="205">
        <v>859794</v>
      </c>
    </row>
    <row r="1627" spans="2:15" x14ac:dyDescent="0.2">
      <c r="B1627" s="130" t="s">
        <v>825</v>
      </c>
      <c r="D1627" s="130">
        <v>1000156072</v>
      </c>
      <c r="F1627" s="130">
        <v>0</v>
      </c>
      <c r="I1627" s="130">
        <v>0</v>
      </c>
      <c r="K1627" s="130">
        <v>1355172</v>
      </c>
      <c r="O1627" s="205">
        <v>1355172</v>
      </c>
    </row>
    <row r="1628" spans="2:15" x14ac:dyDescent="0.2">
      <c r="B1628" s="130" t="s">
        <v>835</v>
      </c>
      <c r="D1628" s="130">
        <v>1034282125</v>
      </c>
      <c r="F1628" s="130">
        <v>1251330.5600000001</v>
      </c>
      <c r="I1628" s="130">
        <v>0</v>
      </c>
      <c r="K1628" s="130">
        <v>0</v>
      </c>
      <c r="O1628" s="205">
        <v>1251330.5600000001</v>
      </c>
    </row>
    <row r="1629" spans="2:15" x14ac:dyDescent="0.2">
      <c r="B1629" s="130" t="s">
        <v>839</v>
      </c>
      <c r="D1629" s="130">
        <v>1023949754</v>
      </c>
      <c r="F1629" s="130">
        <v>0</v>
      </c>
      <c r="I1629" s="130">
        <v>0</v>
      </c>
      <c r="K1629" s="130">
        <v>1309620</v>
      </c>
      <c r="O1629" s="205">
        <v>1309620</v>
      </c>
    </row>
    <row r="1630" spans="2:15" x14ac:dyDescent="0.2">
      <c r="B1630" s="130" t="s">
        <v>850</v>
      </c>
      <c r="D1630" s="130" t="s">
        <v>851</v>
      </c>
      <c r="F1630" s="130">
        <v>0</v>
      </c>
      <c r="I1630" s="130">
        <v>0</v>
      </c>
      <c r="K1630" s="130">
        <v>53144</v>
      </c>
      <c r="O1630" s="205">
        <v>53144</v>
      </c>
    </row>
    <row r="1631" spans="2:15" x14ac:dyDescent="0.2">
      <c r="B1631" s="130" t="s">
        <v>854</v>
      </c>
      <c r="D1631" s="130">
        <v>1034398886</v>
      </c>
      <c r="F1631" s="130">
        <v>1954082.36</v>
      </c>
      <c r="I1631" s="130">
        <v>0</v>
      </c>
      <c r="K1631" s="130">
        <v>0</v>
      </c>
      <c r="O1631" s="205">
        <v>1954082.36</v>
      </c>
    </row>
    <row r="1632" spans="2:15" x14ac:dyDescent="0.2">
      <c r="B1632" s="130" t="s">
        <v>860</v>
      </c>
      <c r="D1632" s="130">
        <v>1024566105</v>
      </c>
      <c r="F1632" s="130">
        <v>640007.12</v>
      </c>
      <c r="I1632" s="130">
        <v>0</v>
      </c>
      <c r="K1632" s="130">
        <v>2752690</v>
      </c>
      <c r="O1632" s="205">
        <v>3392697.12</v>
      </c>
    </row>
    <row r="1633" spans="2:15" x14ac:dyDescent="0.2">
      <c r="B1633" s="130" t="s">
        <v>861</v>
      </c>
      <c r="D1633" s="130">
        <v>1032455256</v>
      </c>
      <c r="F1633" s="130">
        <v>689866.64</v>
      </c>
      <c r="I1633" s="130">
        <v>0</v>
      </c>
      <c r="K1633" s="130">
        <v>1254578</v>
      </c>
      <c r="O1633" s="205">
        <v>1944444.64</v>
      </c>
    </row>
    <row r="1634" spans="2:15" x14ac:dyDescent="0.2">
      <c r="B1634" s="130" t="s">
        <v>863</v>
      </c>
      <c r="D1634" s="130">
        <v>1001203918</v>
      </c>
      <c r="F1634" s="130">
        <v>0</v>
      </c>
      <c r="I1634" s="130">
        <v>0</v>
      </c>
      <c r="K1634" s="130">
        <v>522288</v>
      </c>
      <c r="O1634" s="205">
        <v>522288</v>
      </c>
    </row>
    <row r="1635" spans="2:15" x14ac:dyDescent="0.2">
      <c r="B1635" s="130" t="s">
        <v>875</v>
      </c>
      <c r="D1635" s="130">
        <v>1000135028</v>
      </c>
      <c r="F1635" s="130">
        <v>1754132.72</v>
      </c>
      <c r="I1635" s="130">
        <v>0</v>
      </c>
      <c r="K1635" s="130">
        <v>0</v>
      </c>
      <c r="O1635" s="205">
        <v>1754132.72</v>
      </c>
    </row>
    <row r="1636" spans="2:15" x14ac:dyDescent="0.2">
      <c r="B1636" s="130" t="s">
        <v>876</v>
      </c>
      <c r="D1636" s="130" t="s">
        <v>877</v>
      </c>
      <c r="F1636" s="130">
        <v>-95708622</v>
      </c>
      <c r="I1636" s="130">
        <v>133488600</v>
      </c>
      <c r="K1636" s="130">
        <v>0</v>
      </c>
      <c r="O1636" s="205">
        <v>-229197222</v>
      </c>
    </row>
    <row r="1637" spans="2:15" x14ac:dyDescent="0.2">
      <c r="B1637" s="130" t="s">
        <v>884</v>
      </c>
      <c r="D1637" s="130">
        <v>1031803151</v>
      </c>
      <c r="F1637" s="130">
        <v>0</v>
      </c>
      <c r="I1637" s="130">
        <v>0</v>
      </c>
      <c r="K1637" s="130">
        <v>2034656</v>
      </c>
      <c r="O1637" s="205">
        <v>2034656</v>
      </c>
    </row>
    <row r="1638" spans="2:15" x14ac:dyDescent="0.2">
      <c r="B1638" s="130" t="s">
        <v>885</v>
      </c>
      <c r="D1638" s="130">
        <v>1001116451</v>
      </c>
      <c r="F1638" s="130">
        <v>2498892.7999999998</v>
      </c>
      <c r="I1638" s="130">
        <v>0</v>
      </c>
      <c r="K1638" s="130">
        <v>2921565</v>
      </c>
      <c r="O1638" s="205">
        <v>5420457.7999999998</v>
      </c>
    </row>
    <row r="1639" spans="2:15" x14ac:dyDescent="0.2">
      <c r="B1639" s="130" t="s">
        <v>886</v>
      </c>
      <c r="D1639" s="130">
        <v>1022357335</v>
      </c>
      <c r="F1639" s="130">
        <v>0</v>
      </c>
      <c r="I1639" s="130">
        <v>0</v>
      </c>
      <c r="K1639" s="130">
        <v>952000</v>
      </c>
      <c r="O1639" s="205">
        <v>952000</v>
      </c>
    </row>
    <row r="1640" spans="2:15" x14ac:dyDescent="0.2">
      <c r="B1640" s="130" t="s">
        <v>893</v>
      </c>
      <c r="D1640" s="130" t="s">
        <v>894</v>
      </c>
      <c r="F1640" s="130">
        <v>8992105</v>
      </c>
      <c r="I1640" s="130">
        <v>0</v>
      </c>
      <c r="K1640" s="130">
        <v>11880000</v>
      </c>
      <c r="O1640" s="205">
        <v>20872105</v>
      </c>
    </row>
    <row r="1641" spans="2:15" x14ac:dyDescent="0.2">
      <c r="B1641" s="130" t="s">
        <v>912</v>
      </c>
      <c r="D1641" s="130">
        <v>1001203567</v>
      </c>
      <c r="F1641" s="130">
        <v>21513</v>
      </c>
      <c r="I1641" s="130">
        <v>0</v>
      </c>
      <c r="K1641" s="130">
        <v>0</v>
      </c>
      <c r="O1641" s="205">
        <v>21513</v>
      </c>
    </row>
    <row r="1642" spans="2:15" x14ac:dyDescent="0.2">
      <c r="B1642" s="130" t="s">
        <v>918</v>
      </c>
      <c r="D1642" s="130">
        <v>1001044701</v>
      </c>
      <c r="F1642" s="130">
        <v>250982.43</v>
      </c>
      <c r="I1642" s="130">
        <v>0</v>
      </c>
      <c r="K1642" s="130">
        <v>0</v>
      </c>
      <c r="O1642" s="205">
        <v>250982.43</v>
      </c>
    </row>
    <row r="1643" spans="2:15" x14ac:dyDescent="0.2">
      <c r="B1643" s="130" t="s">
        <v>919</v>
      </c>
      <c r="D1643" s="130">
        <v>1068930132</v>
      </c>
      <c r="F1643" s="130">
        <v>0</v>
      </c>
      <c r="I1643" s="130">
        <v>0</v>
      </c>
      <c r="K1643" s="130">
        <v>861775</v>
      </c>
      <c r="O1643" s="205">
        <v>861775</v>
      </c>
    </row>
    <row r="1644" spans="2:15" x14ac:dyDescent="0.2">
      <c r="B1644" s="130" t="s">
        <v>928</v>
      </c>
      <c r="D1644" s="130">
        <v>1000573125</v>
      </c>
      <c r="F1644" s="130">
        <v>0</v>
      </c>
      <c r="I1644" s="130">
        <v>0</v>
      </c>
      <c r="K1644" s="130">
        <v>1085923</v>
      </c>
      <c r="O1644" s="205">
        <v>1085923</v>
      </c>
    </row>
    <row r="1645" spans="2:15" x14ac:dyDescent="0.2">
      <c r="B1645" s="130" t="s">
        <v>930</v>
      </c>
      <c r="D1645" s="130">
        <v>1013677661</v>
      </c>
      <c r="F1645" s="130">
        <v>2357448</v>
      </c>
      <c r="I1645" s="130">
        <v>0</v>
      </c>
      <c r="K1645" s="130">
        <v>0</v>
      </c>
      <c r="O1645" s="205">
        <v>2357448</v>
      </c>
    </row>
    <row r="1646" spans="2:15" x14ac:dyDescent="0.2">
      <c r="B1646" s="130" t="s">
        <v>931</v>
      </c>
      <c r="D1646" s="130">
        <v>46683454</v>
      </c>
      <c r="F1646" s="130">
        <v>2836257.4</v>
      </c>
      <c r="I1646" s="130">
        <v>0</v>
      </c>
      <c r="K1646" s="130">
        <v>2866390</v>
      </c>
      <c r="O1646" s="205">
        <v>5702647.4000000004</v>
      </c>
    </row>
    <row r="1647" spans="2:15" x14ac:dyDescent="0.2">
      <c r="B1647" s="130" t="s">
        <v>935</v>
      </c>
      <c r="D1647" s="130">
        <v>1014862974</v>
      </c>
      <c r="F1647" s="130">
        <v>0</v>
      </c>
      <c r="I1647" s="130">
        <v>0</v>
      </c>
      <c r="K1647" s="130">
        <v>1100840</v>
      </c>
      <c r="O1647" s="205">
        <v>1100840</v>
      </c>
    </row>
    <row r="1648" spans="2:15" x14ac:dyDescent="0.2">
      <c r="B1648" s="130" t="s">
        <v>937</v>
      </c>
      <c r="D1648" s="130">
        <v>1031155767</v>
      </c>
      <c r="F1648" s="130">
        <v>3502399.72</v>
      </c>
      <c r="I1648" s="130">
        <v>0</v>
      </c>
      <c r="K1648" s="130">
        <v>4704480</v>
      </c>
      <c r="O1648" s="205">
        <v>8206879.7199999997</v>
      </c>
    </row>
    <row r="1649" spans="1:15" x14ac:dyDescent="0.2">
      <c r="B1649" s="130" t="s">
        <v>939</v>
      </c>
      <c r="D1649" s="130">
        <v>1005995975</v>
      </c>
      <c r="F1649" s="130">
        <v>1383993.52</v>
      </c>
      <c r="I1649" s="130">
        <v>0</v>
      </c>
      <c r="K1649" s="130">
        <v>0</v>
      </c>
      <c r="O1649" s="205">
        <v>1383993.52</v>
      </c>
    </row>
    <row r="1650" spans="1:15" x14ac:dyDescent="0.2">
      <c r="A1650" s="130" t="s">
        <v>1265</v>
      </c>
      <c r="F1650" s="130">
        <v>2190300.17</v>
      </c>
      <c r="I1650" s="130">
        <v>32676000</v>
      </c>
      <c r="K1650" s="130">
        <v>32929427</v>
      </c>
      <c r="O1650" s="205">
        <v>2443727.17</v>
      </c>
    </row>
    <row r="1651" spans="1:15" x14ac:dyDescent="0.2">
      <c r="B1651" s="130" t="s">
        <v>378</v>
      </c>
      <c r="D1651" s="130">
        <v>52286338</v>
      </c>
      <c r="F1651" s="130">
        <v>721760</v>
      </c>
      <c r="I1651" s="130">
        <v>0</v>
      </c>
      <c r="K1651" s="130">
        <v>757820</v>
      </c>
      <c r="O1651" s="205">
        <v>1479580</v>
      </c>
    </row>
    <row r="1652" spans="1:15" x14ac:dyDescent="0.2">
      <c r="B1652" s="130" t="s">
        <v>385</v>
      </c>
      <c r="D1652" s="130">
        <v>1010840246</v>
      </c>
      <c r="F1652" s="130">
        <v>217000</v>
      </c>
      <c r="I1652" s="130">
        <v>0</v>
      </c>
      <c r="K1652" s="130">
        <v>581046</v>
      </c>
      <c r="O1652" s="205">
        <v>798046</v>
      </c>
    </row>
    <row r="1653" spans="1:15" x14ac:dyDescent="0.2">
      <c r="B1653" s="130" t="s">
        <v>392</v>
      </c>
      <c r="D1653" s="130">
        <v>1000591042</v>
      </c>
      <c r="F1653" s="130">
        <v>727466.64</v>
      </c>
      <c r="I1653" s="130">
        <v>0</v>
      </c>
      <c r="K1653" s="130">
        <v>720322</v>
      </c>
      <c r="O1653" s="205">
        <v>1447788.64</v>
      </c>
    </row>
    <row r="1654" spans="1:15" x14ac:dyDescent="0.2">
      <c r="B1654" s="130" t="s">
        <v>399</v>
      </c>
      <c r="D1654" s="130">
        <v>1022968626</v>
      </c>
      <c r="F1654" s="130">
        <v>0</v>
      </c>
      <c r="I1654" s="130">
        <v>0</v>
      </c>
      <c r="K1654" s="130">
        <v>381498</v>
      </c>
      <c r="O1654" s="205">
        <v>381498</v>
      </c>
    </row>
    <row r="1655" spans="1:15" x14ac:dyDescent="0.2">
      <c r="B1655" s="130" t="s">
        <v>427</v>
      </c>
      <c r="D1655" s="130" t="s">
        <v>428</v>
      </c>
      <c r="F1655" s="130">
        <v>900000</v>
      </c>
      <c r="I1655" s="130">
        <v>0</v>
      </c>
      <c r="K1655" s="130">
        <v>1210950</v>
      </c>
      <c r="O1655" s="205">
        <v>2110950</v>
      </c>
    </row>
    <row r="1656" spans="1:15" x14ac:dyDescent="0.2">
      <c r="B1656" s="130" t="s">
        <v>429</v>
      </c>
      <c r="D1656" s="130">
        <v>1007005713</v>
      </c>
      <c r="F1656" s="130">
        <v>161346.35999999999</v>
      </c>
      <c r="I1656" s="130">
        <v>0</v>
      </c>
      <c r="K1656" s="130">
        <v>0</v>
      </c>
      <c r="O1656" s="205">
        <v>161346.35999999999</v>
      </c>
    </row>
    <row r="1657" spans="1:15" x14ac:dyDescent="0.2">
      <c r="B1657" s="130" t="s">
        <v>432</v>
      </c>
      <c r="D1657" s="130">
        <v>52799524</v>
      </c>
      <c r="F1657" s="130">
        <v>708866.68</v>
      </c>
      <c r="I1657" s="130">
        <v>0</v>
      </c>
      <c r="K1657" s="130">
        <v>97929</v>
      </c>
      <c r="O1657" s="205">
        <v>806795.68</v>
      </c>
    </row>
    <row r="1658" spans="1:15" x14ac:dyDescent="0.2">
      <c r="B1658" s="130" t="s">
        <v>433</v>
      </c>
      <c r="D1658" s="130">
        <v>1016106465</v>
      </c>
      <c r="F1658" s="130">
        <v>80673.16</v>
      </c>
      <c r="I1658" s="130">
        <v>0</v>
      </c>
      <c r="K1658" s="130">
        <v>138554</v>
      </c>
      <c r="O1658" s="205">
        <v>219227.16</v>
      </c>
    </row>
    <row r="1659" spans="1:15" x14ac:dyDescent="0.2">
      <c r="B1659" s="130" t="s">
        <v>448</v>
      </c>
      <c r="D1659" s="130">
        <v>51913231</v>
      </c>
      <c r="F1659" s="130">
        <v>217000</v>
      </c>
      <c r="I1659" s="130">
        <v>0</v>
      </c>
      <c r="K1659" s="130">
        <v>0</v>
      </c>
      <c r="O1659" s="205">
        <v>217000</v>
      </c>
    </row>
    <row r="1660" spans="1:15" x14ac:dyDescent="0.2">
      <c r="B1660" s="130" t="s">
        <v>449</v>
      </c>
      <c r="D1660" s="130" t="s">
        <v>450</v>
      </c>
      <c r="F1660" s="130">
        <v>0</v>
      </c>
      <c r="I1660" s="130">
        <v>0</v>
      </c>
      <c r="K1660" s="130">
        <v>2133334</v>
      </c>
      <c r="O1660" s="205">
        <v>2133334</v>
      </c>
    </row>
    <row r="1661" spans="1:15" x14ac:dyDescent="0.2">
      <c r="B1661" s="130" t="s">
        <v>457</v>
      </c>
      <c r="D1661" s="130">
        <v>51999468</v>
      </c>
      <c r="F1661" s="130">
        <v>744000</v>
      </c>
      <c r="I1661" s="130">
        <v>0</v>
      </c>
      <c r="K1661" s="130">
        <v>724674</v>
      </c>
      <c r="O1661" s="205">
        <v>1468674</v>
      </c>
    </row>
    <row r="1662" spans="1:15" x14ac:dyDescent="0.2">
      <c r="B1662" s="130" t="s">
        <v>460</v>
      </c>
      <c r="D1662" s="130">
        <v>1023872258</v>
      </c>
      <c r="F1662" s="130">
        <v>124000</v>
      </c>
      <c r="I1662" s="130">
        <v>0</v>
      </c>
      <c r="K1662" s="130">
        <v>0</v>
      </c>
      <c r="O1662" s="205">
        <v>124000</v>
      </c>
    </row>
    <row r="1663" spans="1:15" x14ac:dyDescent="0.2">
      <c r="B1663" s="130" t="s">
        <v>461</v>
      </c>
      <c r="D1663" s="130">
        <v>1000213395</v>
      </c>
      <c r="F1663" s="130">
        <v>0</v>
      </c>
      <c r="I1663" s="130">
        <v>0</v>
      </c>
      <c r="K1663" s="130">
        <v>592176</v>
      </c>
      <c r="O1663" s="205">
        <v>592176</v>
      </c>
    </row>
    <row r="1664" spans="1:15" x14ac:dyDescent="0.2">
      <c r="B1664" s="130" t="s">
        <v>462</v>
      </c>
      <c r="D1664" s="130">
        <v>1031803919</v>
      </c>
      <c r="F1664" s="130">
        <v>0</v>
      </c>
      <c r="I1664" s="130">
        <v>0</v>
      </c>
      <c r="K1664" s="130">
        <v>187902</v>
      </c>
      <c r="O1664" s="205">
        <v>187902</v>
      </c>
    </row>
    <row r="1665" spans="2:15" x14ac:dyDescent="0.2">
      <c r="B1665" s="130" t="s">
        <v>477</v>
      </c>
      <c r="D1665" s="130">
        <v>1022968485</v>
      </c>
      <c r="F1665" s="130">
        <v>107564.24</v>
      </c>
      <c r="I1665" s="130">
        <v>0</v>
      </c>
      <c r="K1665" s="130">
        <v>28470</v>
      </c>
      <c r="O1665" s="205">
        <v>136034.23999999999</v>
      </c>
    </row>
    <row r="1666" spans="2:15" x14ac:dyDescent="0.2">
      <c r="B1666" s="130" t="s">
        <v>485</v>
      </c>
      <c r="D1666" s="130">
        <v>1019022306</v>
      </c>
      <c r="F1666" s="130">
        <v>521627.16</v>
      </c>
      <c r="I1666" s="130">
        <v>0</v>
      </c>
      <c r="K1666" s="130">
        <v>520052</v>
      </c>
      <c r="O1666" s="205">
        <v>1041679.16</v>
      </c>
    </row>
    <row r="1667" spans="2:15" x14ac:dyDescent="0.2">
      <c r="B1667" s="130" t="s">
        <v>493</v>
      </c>
      <c r="D1667" s="130" t="s">
        <v>494</v>
      </c>
      <c r="F1667" s="130">
        <v>871466.68</v>
      </c>
      <c r="I1667" s="130">
        <v>0</v>
      </c>
      <c r="K1667" s="130">
        <v>1201333</v>
      </c>
      <c r="O1667" s="205">
        <v>2072799.68</v>
      </c>
    </row>
    <row r="1668" spans="2:15" x14ac:dyDescent="0.2">
      <c r="B1668" s="130" t="s">
        <v>1266</v>
      </c>
      <c r="D1668" s="130" t="s">
        <v>1267</v>
      </c>
      <c r="F1668" s="130">
        <v>1409813</v>
      </c>
      <c r="I1668" s="130">
        <v>0</v>
      </c>
      <c r="K1668" s="130">
        <v>0</v>
      </c>
      <c r="O1668" s="205">
        <v>1409813</v>
      </c>
    </row>
    <row r="1669" spans="2:15" x14ac:dyDescent="0.2">
      <c r="B1669" s="130" t="s">
        <v>511</v>
      </c>
      <c r="D1669" s="130">
        <v>1001272761</v>
      </c>
      <c r="F1669" s="130">
        <v>613115.92000000004</v>
      </c>
      <c r="I1669" s="130">
        <v>0</v>
      </c>
      <c r="K1669" s="130">
        <v>651929</v>
      </c>
      <c r="O1669" s="205">
        <v>1265044.92</v>
      </c>
    </row>
    <row r="1670" spans="2:15" x14ac:dyDescent="0.2">
      <c r="B1670" s="130" t="s">
        <v>516</v>
      </c>
      <c r="D1670" s="130">
        <v>1072663481</v>
      </c>
      <c r="F1670" s="130">
        <v>0</v>
      </c>
      <c r="I1670" s="130">
        <v>0</v>
      </c>
      <c r="K1670" s="130">
        <v>280729</v>
      </c>
      <c r="O1670" s="205">
        <v>280729</v>
      </c>
    </row>
    <row r="1671" spans="2:15" x14ac:dyDescent="0.2">
      <c r="B1671" s="130" t="s">
        <v>517</v>
      </c>
      <c r="D1671" s="130">
        <v>1002457670</v>
      </c>
      <c r="F1671" s="130">
        <v>0</v>
      </c>
      <c r="I1671" s="130">
        <v>0</v>
      </c>
      <c r="K1671" s="130">
        <v>578890</v>
      </c>
      <c r="O1671" s="205">
        <v>578890</v>
      </c>
    </row>
    <row r="1672" spans="2:15" x14ac:dyDescent="0.2">
      <c r="B1672" s="130" t="s">
        <v>530</v>
      </c>
      <c r="D1672" s="130">
        <v>1032449935</v>
      </c>
      <c r="F1672" s="130">
        <v>0</v>
      </c>
      <c r="I1672" s="130">
        <v>0</v>
      </c>
      <c r="K1672" s="130">
        <v>411866</v>
      </c>
      <c r="O1672" s="205">
        <v>411866</v>
      </c>
    </row>
    <row r="1673" spans="2:15" x14ac:dyDescent="0.2">
      <c r="B1673" s="130" t="s">
        <v>532</v>
      </c>
      <c r="D1673" s="130">
        <v>1029141693</v>
      </c>
      <c r="F1673" s="130">
        <v>0</v>
      </c>
      <c r="I1673" s="130">
        <v>0</v>
      </c>
      <c r="K1673" s="130">
        <v>277108</v>
      </c>
      <c r="O1673" s="205">
        <v>277108</v>
      </c>
    </row>
    <row r="1674" spans="2:15" x14ac:dyDescent="0.2">
      <c r="B1674" s="130" t="s">
        <v>541</v>
      </c>
      <c r="D1674" s="130">
        <v>1016020802</v>
      </c>
      <c r="F1674" s="130">
        <v>0</v>
      </c>
      <c r="I1674" s="130">
        <v>0</v>
      </c>
      <c r="K1674" s="130">
        <v>191506</v>
      </c>
      <c r="O1674" s="205">
        <v>191506</v>
      </c>
    </row>
    <row r="1675" spans="2:15" x14ac:dyDescent="0.2">
      <c r="B1675" s="130" t="s">
        <v>549</v>
      </c>
      <c r="D1675" s="130">
        <v>1023934439</v>
      </c>
      <c r="F1675" s="130">
        <v>75294.960000000006</v>
      </c>
      <c r="I1675" s="130">
        <v>0</v>
      </c>
      <c r="K1675" s="130">
        <v>56940</v>
      </c>
      <c r="O1675" s="205">
        <v>132234.96</v>
      </c>
    </row>
    <row r="1676" spans="2:15" x14ac:dyDescent="0.2">
      <c r="B1676" s="130" t="s">
        <v>552</v>
      </c>
      <c r="D1676" s="130">
        <v>1000572171</v>
      </c>
      <c r="F1676" s="130">
        <v>0</v>
      </c>
      <c r="I1676" s="130">
        <v>0</v>
      </c>
      <c r="K1676" s="130">
        <v>222133</v>
      </c>
      <c r="O1676" s="205">
        <v>222133</v>
      </c>
    </row>
    <row r="1677" spans="2:15" x14ac:dyDescent="0.2">
      <c r="B1677" s="130" t="s">
        <v>560</v>
      </c>
      <c r="D1677" s="130">
        <v>1025140522</v>
      </c>
      <c r="F1677" s="130">
        <v>0</v>
      </c>
      <c r="I1677" s="130">
        <v>0</v>
      </c>
      <c r="K1677" s="130">
        <v>56940</v>
      </c>
      <c r="O1677" s="205">
        <v>56940</v>
      </c>
    </row>
    <row r="1678" spans="2:15" x14ac:dyDescent="0.2">
      <c r="B1678" s="130" t="s">
        <v>981</v>
      </c>
      <c r="D1678" s="130" t="s">
        <v>982</v>
      </c>
      <c r="F1678" s="130">
        <v>1895400</v>
      </c>
      <c r="I1678" s="130">
        <v>0</v>
      </c>
      <c r="K1678" s="130">
        <v>0</v>
      </c>
      <c r="O1678" s="205">
        <v>1895400</v>
      </c>
    </row>
    <row r="1679" spans="2:15" x14ac:dyDescent="0.2">
      <c r="B1679" s="130" t="s">
        <v>601</v>
      </c>
      <c r="D1679" s="130">
        <v>1015428805</v>
      </c>
      <c r="F1679" s="130">
        <v>0</v>
      </c>
      <c r="I1679" s="130">
        <v>0</v>
      </c>
      <c r="K1679" s="130">
        <v>210000</v>
      </c>
      <c r="O1679" s="205">
        <v>210000</v>
      </c>
    </row>
    <row r="1680" spans="2:15" x14ac:dyDescent="0.2">
      <c r="B1680" s="130" t="s">
        <v>602</v>
      </c>
      <c r="D1680" s="130">
        <v>1033763162</v>
      </c>
      <c r="F1680" s="130">
        <v>31000</v>
      </c>
      <c r="I1680" s="130">
        <v>0</v>
      </c>
      <c r="K1680" s="130">
        <v>0</v>
      </c>
      <c r="O1680" s="205">
        <v>31000</v>
      </c>
    </row>
    <row r="1681" spans="2:15" x14ac:dyDescent="0.2">
      <c r="B1681" s="130" t="s">
        <v>608</v>
      </c>
      <c r="D1681" s="130">
        <v>1016108806</v>
      </c>
      <c r="F1681" s="130">
        <v>731600</v>
      </c>
      <c r="I1681" s="130">
        <v>0</v>
      </c>
      <c r="K1681" s="130">
        <v>739908</v>
      </c>
      <c r="O1681" s="205">
        <v>1471508</v>
      </c>
    </row>
    <row r="1682" spans="2:15" x14ac:dyDescent="0.2">
      <c r="B1682" s="130" t="s">
        <v>612</v>
      </c>
      <c r="D1682" s="130">
        <v>1034778843</v>
      </c>
      <c r="F1682" s="130">
        <v>0</v>
      </c>
      <c r="I1682" s="130">
        <v>0</v>
      </c>
      <c r="K1682" s="130">
        <v>218270</v>
      </c>
      <c r="O1682" s="205">
        <v>218270</v>
      </c>
    </row>
    <row r="1683" spans="2:15" x14ac:dyDescent="0.2">
      <c r="B1683" s="130" t="s">
        <v>613</v>
      </c>
      <c r="D1683" s="130">
        <v>1057607910</v>
      </c>
      <c r="F1683" s="130">
        <v>744000</v>
      </c>
      <c r="I1683" s="130">
        <v>0</v>
      </c>
      <c r="K1683" s="130">
        <v>193682</v>
      </c>
      <c r="O1683" s="205">
        <v>937682</v>
      </c>
    </row>
    <row r="1684" spans="2:15" x14ac:dyDescent="0.2">
      <c r="B1684" s="130" t="s">
        <v>614</v>
      </c>
      <c r="D1684" s="130">
        <v>1018424689</v>
      </c>
      <c r="F1684" s="130">
        <v>0</v>
      </c>
      <c r="I1684" s="130">
        <v>0</v>
      </c>
      <c r="K1684" s="130">
        <v>204000</v>
      </c>
      <c r="O1684" s="205">
        <v>204000</v>
      </c>
    </row>
    <row r="1685" spans="2:15" x14ac:dyDescent="0.2">
      <c r="B1685" s="130" t="s">
        <v>628</v>
      </c>
      <c r="D1685" s="130">
        <v>66711901</v>
      </c>
      <c r="F1685" s="130">
        <v>727466.64</v>
      </c>
      <c r="I1685" s="130">
        <v>0</v>
      </c>
      <c r="K1685" s="130">
        <v>0</v>
      </c>
      <c r="O1685" s="205">
        <v>727466.64</v>
      </c>
    </row>
    <row r="1686" spans="2:15" x14ac:dyDescent="0.2">
      <c r="B1686" s="130" t="s">
        <v>640</v>
      </c>
      <c r="D1686" s="130">
        <v>1109494297</v>
      </c>
      <c r="F1686" s="130">
        <v>0</v>
      </c>
      <c r="I1686" s="130">
        <v>0</v>
      </c>
      <c r="K1686" s="130">
        <v>666198</v>
      </c>
      <c r="O1686" s="205">
        <v>666198</v>
      </c>
    </row>
    <row r="1687" spans="2:15" x14ac:dyDescent="0.2">
      <c r="B1687" s="130" t="s">
        <v>641</v>
      </c>
      <c r="D1687" s="130">
        <v>1034776666</v>
      </c>
      <c r="F1687" s="130">
        <v>645385.19999999995</v>
      </c>
      <c r="I1687" s="130">
        <v>0</v>
      </c>
      <c r="K1687" s="130">
        <v>680888</v>
      </c>
      <c r="O1687" s="205">
        <v>1326273.2</v>
      </c>
    </row>
    <row r="1688" spans="2:15" x14ac:dyDescent="0.2">
      <c r="B1688" s="130" t="s">
        <v>642</v>
      </c>
      <c r="D1688" s="130">
        <v>1023000463</v>
      </c>
      <c r="F1688" s="130">
        <v>197015.48</v>
      </c>
      <c r="I1688" s="130">
        <v>0</v>
      </c>
      <c r="K1688" s="130">
        <v>0</v>
      </c>
      <c r="O1688" s="205">
        <v>197015.48</v>
      </c>
    </row>
    <row r="1689" spans="2:15" x14ac:dyDescent="0.2">
      <c r="B1689" s="130" t="s">
        <v>644</v>
      </c>
      <c r="D1689" s="130">
        <v>1023368325</v>
      </c>
      <c r="F1689" s="130">
        <v>26891</v>
      </c>
      <c r="I1689" s="130">
        <v>0</v>
      </c>
      <c r="K1689" s="130">
        <v>0</v>
      </c>
      <c r="O1689" s="205">
        <v>26891</v>
      </c>
    </row>
    <row r="1690" spans="2:15" x14ac:dyDescent="0.2">
      <c r="B1690" s="130" t="s">
        <v>646</v>
      </c>
      <c r="D1690" s="130">
        <v>1016055423</v>
      </c>
      <c r="F1690" s="130">
        <v>150027.79999999999</v>
      </c>
      <c r="I1690" s="130">
        <v>0</v>
      </c>
      <c r="K1690" s="130">
        <v>31596</v>
      </c>
      <c r="O1690" s="205">
        <v>181623.8</v>
      </c>
    </row>
    <row r="1691" spans="2:15" x14ac:dyDescent="0.2">
      <c r="B1691" s="130" t="s">
        <v>647</v>
      </c>
      <c r="D1691" s="130">
        <v>1032797110</v>
      </c>
      <c r="F1691" s="130">
        <v>50196.639999999999</v>
      </c>
      <c r="I1691" s="130">
        <v>0</v>
      </c>
      <c r="K1691" s="130">
        <v>637728</v>
      </c>
      <c r="O1691" s="205">
        <v>687924.64</v>
      </c>
    </row>
    <row r="1692" spans="2:15" x14ac:dyDescent="0.2">
      <c r="B1692" s="130" t="s">
        <v>650</v>
      </c>
      <c r="D1692" s="130">
        <v>1003500978</v>
      </c>
      <c r="F1692" s="130">
        <v>50196.65</v>
      </c>
      <c r="I1692" s="130">
        <v>0</v>
      </c>
      <c r="K1692" s="130">
        <v>0</v>
      </c>
      <c r="O1692" s="205">
        <v>50196.65</v>
      </c>
    </row>
    <row r="1693" spans="2:15" x14ac:dyDescent="0.2">
      <c r="B1693" s="130" t="s">
        <v>679</v>
      </c>
      <c r="D1693" s="130">
        <v>1014176036</v>
      </c>
      <c r="F1693" s="130">
        <v>641799.72</v>
      </c>
      <c r="I1693" s="130">
        <v>0</v>
      </c>
      <c r="K1693" s="130">
        <v>635830</v>
      </c>
      <c r="O1693" s="205">
        <v>1277629.72</v>
      </c>
    </row>
    <row r="1694" spans="2:15" x14ac:dyDescent="0.2">
      <c r="B1694" s="130" t="s">
        <v>683</v>
      </c>
      <c r="D1694" s="130">
        <v>1032483178</v>
      </c>
      <c r="F1694" s="130">
        <v>175666.68</v>
      </c>
      <c r="I1694" s="130">
        <v>0</v>
      </c>
      <c r="K1694" s="130">
        <v>0</v>
      </c>
      <c r="O1694" s="205">
        <v>175666.68</v>
      </c>
    </row>
    <row r="1695" spans="2:15" x14ac:dyDescent="0.2">
      <c r="B1695" s="130" t="s">
        <v>689</v>
      </c>
      <c r="D1695" s="130">
        <v>52800030</v>
      </c>
      <c r="F1695" s="130">
        <v>706800</v>
      </c>
      <c r="I1695" s="130">
        <v>0</v>
      </c>
      <c r="K1695" s="130">
        <v>752965</v>
      </c>
      <c r="O1695" s="205">
        <v>1459765</v>
      </c>
    </row>
    <row r="1696" spans="2:15" x14ac:dyDescent="0.2">
      <c r="B1696" s="130" t="s">
        <v>695</v>
      </c>
      <c r="D1696" s="130">
        <v>1025522309</v>
      </c>
      <c r="F1696" s="130">
        <v>240226.8</v>
      </c>
      <c r="I1696" s="130">
        <v>0</v>
      </c>
      <c r="K1696" s="130">
        <v>0</v>
      </c>
      <c r="O1696" s="205">
        <v>240226.8</v>
      </c>
    </row>
    <row r="1697" spans="2:15" x14ac:dyDescent="0.2">
      <c r="B1697" s="130" t="s">
        <v>698</v>
      </c>
      <c r="D1697" s="130">
        <v>1007428852</v>
      </c>
      <c r="F1697" s="130">
        <v>532383.72</v>
      </c>
      <c r="I1697" s="130">
        <v>0</v>
      </c>
      <c r="K1697" s="130">
        <v>0</v>
      </c>
      <c r="O1697" s="205">
        <v>532383.72</v>
      </c>
    </row>
    <row r="1698" spans="2:15" x14ac:dyDescent="0.2">
      <c r="B1698" s="130" t="s">
        <v>710</v>
      </c>
      <c r="D1698" s="130" t="s">
        <v>711</v>
      </c>
      <c r="F1698" s="130">
        <v>0</v>
      </c>
      <c r="I1698" s="130">
        <v>0</v>
      </c>
      <c r="K1698" s="130">
        <v>155636</v>
      </c>
      <c r="O1698" s="205">
        <v>155636</v>
      </c>
    </row>
    <row r="1699" spans="2:15" x14ac:dyDescent="0.2">
      <c r="B1699" s="130" t="s">
        <v>716</v>
      </c>
      <c r="D1699" s="130">
        <v>1030525717</v>
      </c>
      <c r="F1699" s="130">
        <v>105771.48</v>
      </c>
      <c r="I1699" s="130">
        <v>0</v>
      </c>
      <c r="K1699" s="130">
        <v>0</v>
      </c>
      <c r="O1699" s="205">
        <v>105771.48</v>
      </c>
    </row>
    <row r="1700" spans="2:15" x14ac:dyDescent="0.2">
      <c r="B1700" s="130" t="s">
        <v>718</v>
      </c>
      <c r="D1700" s="130">
        <v>1070730630</v>
      </c>
      <c r="F1700" s="130">
        <v>654120.95999999996</v>
      </c>
      <c r="I1700" s="130">
        <v>0</v>
      </c>
      <c r="K1700" s="130">
        <v>513961</v>
      </c>
      <c r="O1700" s="205">
        <v>1168081.96</v>
      </c>
    </row>
    <row r="1701" spans="2:15" x14ac:dyDescent="0.2">
      <c r="B1701" s="130" t="s">
        <v>734</v>
      </c>
      <c r="D1701" s="130">
        <v>1001119290</v>
      </c>
      <c r="F1701" s="130">
        <v>26891</v>
      </c>
      <c r="I1701" s="130">
        <v>0</v>
      </c>
      <c r="K1701" s="130">
        <v>0</v>
      </c>
      <c r="O1701" s="205">
        <v>26891</v>
      </c>
    </row>
    <row r="1702" spans="2:15" x14ac:dyDescent="0.2">
      <c r="B1702" s="130" t="s">
        <v>737</v>
      </c>
      <c r="D1702" s="130">
        <v>1022380883</v>
      </c>
      <c r="F1702" s="130">
        <v>0</v>
      </c>
      <c r="I1702" s="130">
        <v>0</v>
      </c>
      <c r="K1702" s="130">
        <v>56940</v>
      </c>
      <c r="O1702" s="205">
        <v>56940</v>
      </c>
    </row>
    <row r="1703" spans="2:15" x14ac:dyDescent="0.2">
      <c r="B1703" s="130" t="s">
        <v>740</v>
      </c>
      <c r="D1703" s="130">
        <v>1000935343</v>
      </c>
      <c r="F1703" s="130">
        <v>0</v>
      </c>
      <c r="I1703" s="130">
        <v>0</v>
      </c>
      <c r="K1703" s="130">
        <v>613688</v>
      </c>
      <c r="O1703" s="205">
        <v>613688</v>
      </c>
    </row>
    <row r="1704" spans="2:15" x14ac:dyDescent="0.2">
      <c r="B1704" s="130" t="s">
        <v>744</v>
      </c>
      <c r="D1704" s="130">
        <v>52175422</v>
      </c>
      <c r="F1704" s="130">
        <v>832633.84</v>
      </c>
      <c r="I1704" s="130">
        <v>0</v>
      </c>
      <c r="K1704" s="130">
        <v>698674</v>
      </c>
      <c r="O1704" s="205">
        <v>1531307.84</v>
      </c>
    </row>
    <row r="1705" spans="2:15" x14ac:dyDescent="0.2">
      <c r="B1705" s="130" t="s">
        <v>761</v>
      </c>
      <c r="D1705" s="130">
        <v>1193088681</v>
      </c>
      <c r="F1705" s="130">
        <v>213335.72</v>
      </c>
      <c r="I1705" s="130">
        <v>0</v>
      </c>
      <c r="K1705" s="130">
        <v>647218</v>
      </c>
      <c r="O1705" s="205">
        <v>860553.72</v>
      </c>
    </row>
    <row r="1706" spans="2:15" x14ac:dyDescent="0.2">
      <c r="B1706" s="130" t="s">
        <v>762</v>
      </c>
      <c r="D1706" s="130">
        <v>1000460027</v>
      </c>
      <c r="F1706" s="130">
        <v>0</v>
      </c>
      <c r="I1706" s="130">
        <v>0</v>
      </c>
      <c r="K1706" s="130">
        <v>15184</v>
      </c>
      <c r="O1706" s="205">
        <v>15184</v>
      </c>
    </row>
    <row r="1707" spans="2:15" x14ac:dyDescent="0.2">
      <c r="B1707" s="130" t="s">
        <v>763</v>
      </c>
      <c r="D1707" s="130">
        <v>1030627854</v>
      </c>
      <c r="F1707" s="130">
        <v>0</v>
      </c>
      <c r="I1707" s="130">
        <v>0</v>
      </c>
      <c r="K1707" s="130">
        <v>189800</v>
      </c>
      <c r="O1707" s="205">
        <v>189800</v>
      </c>
    </row>
    <row r="1708" spans="2:15" x14ac:dyDescent="0.2">
      <c r="B1708" s="130" t="s">
        <v>767</v>
      </c>
      <c r="D1708" s="130">
        <v>39672920</v>
      </c>
      <c r="F1708" s="130">
        <v>0</v>
      </c>
      <c r="I1708" s="130">
        <v>0</v>
      </c>
      <c r="K1708" s="130">
        <v>387364</v>
      </c>
      <c r="O1708" s="205">
        <v>387364</v>
      </c>
    </row>
    <row r="1709" spans="2:15" x14ac:dyDescent="0.2">
      <c r="B1709" s="130" t="s">
        <v>778</v>
      </c>
      <c r="D1709" s="130">
        <v>1000856368</v>
      </c>
      <c r="F1709" s="130">
        <v>0</v>
      </c>
      <c r="I1709" s="130">
        <v>0</v>
      </c>
      <c r="K1709" s="130">
        <v>328354</v>
      </c>
      <c r="O1709" s="205">
        <v>328354</v>
      </c>
    </row>
    <row r="1710" spans="2:15" x14ac:dyDescent="0.2">
      <c r="B1710" s="130" t="s">
        <v>782</v>
      </c>
      <c r="D1710" s="130">
        <v>1000378292</v>
      </c>
      <c r="F1710" s="130">
        <v>26891</v>
      </c>
      <c r="I1710" s="130">
        <v>0</v>
      </c>
      <c r="K1710" s="130">
        <v>0</v>
      </c>
      <c r="O1710" s="205">
        <v>26891</v>
      </c>
    </row>
    <row r="1711" spans="2:15" x14ac:dyDescent="0.2">
      <c r="B1711" s="130" t="s">
        <v>787</v>
      </c>
      <c r="D1711" s="130">
        <v>1005929699</v>
      </c>
      <c r="F1711" s="130">
        <v>73502.240000000005</v>
      </c>
      <c r="I1711" s="130">
        <v>0</v>
      </c>
      <c r="K1711" s="130">
        <v>711408</v>
      </c>
      <c r="O1711" s="205">
        <v>784910.24</v>
      </c>
    </row>
    <row r="1712" spans="2:15" x14ac:dyDescent="0.2">
      <c r="B1712" s="130" t="s">
        <v>794</v>
      </c>
      <c r="D1712" s="130">
        <v>1032457483</v>
      </c>
      <c r="F1712" s="130">
        <v>0</v>
      </c>
      <c r="I1712" s="130">
        <v>0</v>
      </c>
      <c r="K1712" s="130">
        <v>285082</v>
      </c>
      <c r="O1712" s="205">
        <v>285082</v>
      </c>
    </row>
    <row r="1713" spans="2:15" x14ac:dyDescent="0.2">
      <c r="B1713" s="130" t="s">
        <v>795</v>
      </c>
      <c r="D1713" s="130">
        <v>1023039143</v>
      </c>
      <c r="F1713" s="130">
        <v>727466.64</v>
      </c>
      <c r="I1713" s="130">
        <v>0</v>
      </c>
      <c r="K1713" s="130">
        <v>707265</v>
      </c>
      <c r="O1713" s="205">
        <v>1434731.64</v>
      </c>
    </row>
    <row r="1714" spans="2:15" x14ac:dyDescent="0.2">
      <c r="B1714" s="130" t="s">
        <v>796</v>
      </c>
      <c r="D1714" s="130">
        <v>1001116149</v>
      </c>
      <c r="F1714" s="130">
        <v>641476</v>
      </c>
      <c r="I1714" s="130">
        <v>0</v>
      </c>
      <c r="K1714" s="130">
        <v>740834</v>
      </c>
      <c r="O1714" s="205">
        <v>1382310</v>
      </c>
    </row>
    <row r="1715" spans="2:15" x14ac:dyDescent="0.2">
      <c r="B1715" s="130" t="s">
        <v>797</v>
      </c>
      <c r="D1715" s="130">
        <v>1000603427</v>
      </c>
      <c r="F1715" s="130">
        <v>706130.6</v>
      </c>
      <c r="I1715" s="130">
        <v>0</v>
      </c>
      <c r="K1715" s="130">
        <v>718362</v>
      </c>
      <c r="O1715" s="205">
        <v>1424492.6</v>
      </c>
    </row>
    <row r="1716" spans="2:15" x14ac:dyDescent="0.2">
      <c r="B1716" s="130" t="s">
        <v>809</v>
      </c>
      <c r="D1716" s="130">
        <v>1012320557</v>
      </c>
      <c r="F1716" s="130">
        <v>634117.24</v>
      </c>
      <c r="I1716" s="130">
        <v>0</v>
      </c>
      <c r="K1716" s="130">
        <v>0</v>
      </c>
      <c r="O1716" s="205">
        <v>634117.24</v>
      </c>
    </row>
    <row r="1717" spans="2:15" x14ac:dyDescent="0.2">
      <c r="B1717" s="130" t="s">
        <v>819</v>
      </c>
      <c r="D1717" s="130">
        <v>1023873022</v>
      </c>
      <c r="F1717" s="130">
        <v>0</v>
      </c>
      <c r="I1717" s="130">
        <v>0</v>
      </c>
      <c r="K1717" s="130">
        <v>119574</v>
      </c>
      <c r="O1717" s="205">
        <v>119574</v>
      </c>
    </row>
    <row r="1718" spans="2:15" x14ac:dyDescent="0.2">
      <c r="B1718" s="130" t="s">
        <v>820</v>
      </c>
      <c r="D1718" s="130">
        <v>1010112736</v>
      </c>
      <c r="F1718" s="130">
        <v>0</v>
      </c>
      <c r="I1718" s="130">
        <v>0</v>
      </c>
      <c r="K1718" s="130">
        <v>212576</v>
      </c>
      <c r="O1718" s="205">
        <v>212576</v>
      </c>
    </row>
    <row r="1719" spans="2:15" x14ac:dyDescent="0.2">
      <c r="B1719" s="130" t="s">
        <v>825</v>
      </c>
      <c r="D1719" s="130">
        <v>1000156072</v>
      </c>
      <c r="F1719" s="130">
        <v>0</v>
      </c>
      <c r="I1719" s="130">
        <v>0</v>
      </c>
      <c r="K1719" s="130">
        <v>337844</v>
      </c>
      <c r="O1719" s="205">
        <v>337844</v>
      </c>
    </row>
    <row r="1720" spans="2:15" x14ac:dyDescent="0.2">
      <c r="B1720" s="130" t="s">
        <v>835</v>
      </c>
      <c r="D1720" s="130">
        <v>1034282125</v>
      </c>
      <c r="F1720" s="130">
        <v>306557.64</v>
      </c>
      <c r="I1720" s="130">
        <v>0</v>
      </c>
      <c r="K1720" s="130">
        <v>0</v>
      </c>
      <c r="O1720" s="205">
        <v>306557.64</v>
      </c>
    </row>
    <row r="1721" spans="2:15" x14ac:dyDescent="0.2">
      <c r="B1721" s="130" t="s">
        <v>839</v>
      </c>
      <c r="D1721" s="130">
        <v>1023949754</v>
      </c>
      <c r="F1721" s="130">
        <v>0</v>
      </c>
      <c r="I1721" s="130">
        <v>0</v>
      </c>
      <c r="K1721" s="130">
        <v>322660</v>
      </c>
      <c r="O1721" s="205">
        <v>322660</v>
      </c>
    </row>
    <row r="1722" spans="2:15" x14ac:dyDescent="0.2">
      <c r="B1722" s="130" t="s">
        <v>854</v>
      </c>
      <c r="D1722" s="130">
        <v>1034398886</v>
      </c>
      <c r="F1722" s="130">
        <v>484038.84</v>
      </c>
      <c r="I1722" s="130">
        <v>0</v>
      </c>
      <c r="K1722" s="130">
        <v>0</v>
      </c>
      <c r="O1722" s="205">
        <v>484038.84</v>
      </c>
    </row>
    <row r="1723" spans="2:15" x14ac:dyDescent="0.2">
      <c r="B1723" s="130" t="s">
        <v>860</v>
      </c>
      <c r="D1723" s="130">
        <v>1024566105</v>
      </c>
      <c r="F1723" s="130">
        <v>159553.60000000001</v>
      </c>
      <c r="I1723" s="130">
        <v>0</v>
      </c>
      <c r="K1723" s="130">
        <v>675217</v>
      </c>
      <c r="O1723" s="205">
        <v>834770.6</v>
      </c>
    </row>
    <row r="1724" spans="2:15" x14ac:dyDescent="0.2">
      <c r="B1724" s="130" t="s">
        <v>861</v>
      </c>
      <c r="D1724" s="130">
        <v>1032455256</v>
      </c>
      <c r="F1724" s="130">
        <v>171600</v>
      </c>
      <c r="I1724" s="130">
        <v>0</v>
      </c>
      <c r="K1724" s="130">
        <v>309374</v>
      </c>
      <c r="O1724" s="205">
        <v>480974</v>
      </c>
    </row>
    <row r="1725" spans="2:15" x14ac:dyDescent="0.2">
      <c r="B1725" s="130" t="s">
        <v>863</v>
      </c>
      <c r="D1725" s="130">
        <v>1001203918</v>
      </c>
      <c r="F1725" s="130">
        <v>0</v>
      </c>
      <c r="I1725" s="130">
        <v>0</v>
      </c>
      <c r="K1725" s="130">
        <v>130572</v>
      </c>
      <c r="O1725" s="205">
        <v>130572</v>
      </c>
    </row>
    <row r="1726" spans="2:15" x14ac:dyDescent="0.2">
      <c r="B1726" s="130" t="s">
        <v>875</v>
      </c>
      <c r="D1726" s="130">
        <v>1000135028</v>
      </c>
      <c r="F1726" s="130">
        <v>417732.68</v>
      </c>
      <c r="I1726" s="130">
        <v>0</v>
      </c>
      <c r="K1726" s="130">
        <v>0</v>
      </c>
      <c r="O1726" s="205">
        <v>417732.68</v>
      </c>
    </row>
    <row r="1727" spans="2:15" x14ac:dyDescent="0.2">
      <c r="B1727" s="130" t="s">
        <v>876</v>
      </c>
      <c r="D1727" s="130" t="s">
        <v>877</v>
      </c>
      <c r="F1727" s="130">
        <v>-25146400</v>
      </c>
      <c r="I1727" s="130">
        <v>32676000</v>
      </c>
      <c r="K1727" s="130">
        <v>0</v>
      </c>
      <c r="O1727" s="205">
        <v>-57822400</v>
      </c>
    </row>
    <row r="1728" spans="2:15" x14ac:dyDescent="0.2">
      <c r="B1728" s="130" t="s">
        <v>884</v>
      </c>
      <c r="D1728" s="130">
        <v>1031803151</v>
      </c>
      <c r="F1728" s="130">
        <v>0</v>
      </c>
      <c r="I1728" s="130">
        <v>0</v>
      </c>
      <c r="K1728" s="130">
        <v>508664</v>
      </c>
      <c r="O1728" s="205">
        <v>508664</v>
      </c>
    </row>
    <row r="1729" spans="1:15" x14ac:dyDescent="0.2">
      <c r="B1729" s="130" t="s">
        <v>885</v>
      </c>
      <c r="D1729" s="130">
        <v>1001116451</v>
      </c>
      <c r="F1729" s="130">
        <v>624723.19999999995</v>
      </c>
      <c r="I1729" s="130">
        <v>0</v>
      </c>
      <c r="K1729" s="130">
        <v>737240</v>
      </c>
      <c r="O1729" s="205">
        <v>1361963.2</v>
      </c>
    </row>
    <row r="1730" spans="1:15" x14ac:dyDescent="0.2">
      <c r="B1730" s="130" t="s">
        <v>886</v>
      </c>
      <c r="D1730" s="130">
        <v>1022357335</v>
      </c>
      <c r="F1730" s="130">
        <v>0</v>
      </c>
      <c r="I1730" s="130">
        <v>0</v>
      </c>
      <c r="K1730" s="130">
        <v>238000</v>
      </c>
      <c r="O1730" s="205">
        <v>238000</v>
      </c>
    </row>
    <row r="1731" spans="1:15" x14ac:dyDescent="0.2">
      <c r="B1731" s="130" t="s">
        <v>893</v>
      </c>
      <c r="D1731" s="130" t="s">
        <v>894</v>
      </c>
      <c r="F1731" s="130">
        <v>2248026.3199999998</v>
      </c>
      <c r="I1731" s="130">
        <v>0</v>
      </c>
      <c r="K1731" s="130">
        <v>2970000</v>
      </c>
      <c r="O1731" s="205">
        <v>5218026.32</v>
      </c>
    </row>
    <row r="1732" spans="1:15" x14ac:dyDescent="0.2">
      <c r="B1732" s="130" t="s">
        <v>918</v>
      </c>
      <c r="D1732" s="130">
        <v>1001044701</v>
      </c>
      <c r="F1732" s="130">
        <v>44818</v>
      </c>
      <c r="I1732" s="130">
        <v>0</v>
      </c>
      <c r="K1732" s="130">
        <v>0</v>
      </c>
      <c r="O1732" s="205">
        <v>44818</v>
      </c>
    </row>
    <row r="1733" spans="1:15" x14ac:dyDescent="0.2">
      <c r="B1733" s="130" t="s">
        <v>919</v>
      </c>
      <c r="D1733" s="130">
        <v>1068930132</v>
      </c>
      <c r="F1733" s="130">
        <v>0</v>
      </c>
      <c r="I1733" s="130">
        <v>0</v>
      </c>
      <c r="K1733" s="130">
        <v>215444</v>
      </c>
      <c r="O1733" s="205">
        <v>215444</v>
      </c>
    </row>
    <row r="1734" spans="1:15" x14ac:dyDescent="0.2">
      <c r="B1734" s="130" t="s">
        <v>928</v>
      </c>
      <c r="D1734" s="130">
        <v>1000573125</v>
      </c>
      <c r="F1734" s="130">
        <v>0</v>
      </c>
      <c r="I1734" s="130">
        <v>0</v>
      </c>
      <c r="K1734" s="130">
        <v>267672</v>
      </c>
      <c r="O1734" s="205">
        <v>267672</v>
      </c>
    </row>
    <row r="1735" spans="1:15" x14ac:dyDescent="0.2">
      <c r="B1735" s="130" t="s">
        <v>930</v>
      </c>
      <c r="D1735" s="130">
        <v>1013677661</v>
      </c>
      <c r="F1735" s="130">
        <v>580846.64</v>
      </c>
      <c r="I1735" s="130">
        <v>0</v>
      </c>
      <c r="K1735" s="130">
        <v>0</v>
      </c>
      <c r="O1735" s="205">
        <v>580846.64</v>
      </c>
    </row>
    <row r="1736" spans="1:15" x14ac:dyDescent="0.2">
      <c r="B1736" s="130" t="s">
        <v>931</v>
      </c>
      <c r="D1736" s="130">
        <v>46683454</v>
      </c>
      <c r="F1736" s="130">
        <v>698129.08</v>
      </c>
      <c r="I1736" s="130">
        <v>0</v>
      </c>
      <c r="K1736" s="130">
        <v>699324</v>
      </c>
      <c r="O1736" s="205">
        <v>1397453.08</v>
      </c>
    </row>
    <row r="1737" spans="1:15" x14ac:dyDescent="0.2">
      <c r="B1737" s="130" t="s">
        <v>935</v>
      </c>
      <c r="D1737" s="130">
        <v>1014862974</v>
      </c>
      <c r="F1737" s="130">
        <v>0</v>
      </c>
      <c r="I1737" s="130">
        <v>0</v>
      </c>
      <c r="K1737" s="130">
        <v>275210</v>
      </c>
      <c r="O1737" s="205">
        <v>275210</v>
      </c>
    </row>
    <row r="1738" spans="1:15" x14ac:dyDescent="0.2">
      <c r="B1738" s="130" t="s">
        <v>937</v>
      </c>
      <c r="D1738" s="130">
        <v>1031155767</v>
      </c>
      <c r="F1738" s="130">
        <v>870666.68</v>
      </c>
      <c r="I1738" s="130">
        <v>0</v>
      </c>
      <c r="K1738" s="130">
        <v>1165120</v>
      </c>
      <c r="O1738" s="205">
        <v>2035786.68</v>
      </c>
    </row>
    <row r="1739" spans="1:15" x14ac:dyDescent="0.2">
      <c r="B1739" s="130" t="s">
        <v>939</v>
      </c>
      <c r="D1739" s="130">
        <v>1005995975</v>
      </c>
      <c r="F1739" s="130">
        <v>340619.64</v>
      </c>
      <c r="I1739" s="130">
        <v>0</v>
      </c>
      <c r="K1739" s="130">
        <v>0</v>
      </c>
      <c r="O1739" s="205">
        <v>340619.64</v>
      </c>
    </row>
    <row r="1740" spans="1:15" x14ac:dyDescent="0.2">
      <c r="A1740" s="130" t="s">
        <v>1268</v>
      </c>
      <c r="F1740" s="130">
        <v>0</v>
      </c>
      <c r="I1740" s="130">
        <v>0</v>
      </c>
      <c r="K1740" s="130">
        <v>210000</v>
      </c>
      <c r="O1740" s="205">
        <v>210000</v>
      </c>
    </row>
    <row r="1741" spans="1:15" x14ac:dyDescent="0.2">
      <c r="B1741" s="130" t="s">
        <v>893</v>
      </c>
      <c r="D1741" s="130" t="s">
        <v>894</v>
      </c>
      <c r="F1741" s="130">
        <v>0</v>
      </c>
      <c r="I1741" s="130">
        <v>0</v>
      </c>
      <c r="K1741" s="130">
        <v>210000</v>
      </c>
      <c r="O1741" s="205">
        <v>210000</v>
      </c>
    </row>
    <row r="1742" spans="1:15" x14ac:dyDescent="0.2">
      <c r="A1742" s="130" t="s">
        <v>1269</v>
      </c>
      <c r="F1742" s="130">
        <v>0</v>
      </c>
      <c r="I1742" s="130">
        <v>0</v>
      </c>
      <c r="K1742" s="130">
        <v>210000</v>
      </c>
      <c r="O1742" s="205">
        <v>210000</v>
      </c>
    </row>
    <row r="1743" spans="1:15" x14ac:dyDescent="0.2">
      <c r="B1743" s="130" t="s">
        <v>893</v>
      </c>
      <c r="D1743" s="130" t="s">
        <v>894</v>
      </c>
      <c r="F1743" s="130">
        <v>0</v>
      </c>
      <c r="I1743" s="130">
        <v>0</v>
      </c>
      <c r="K1743" s="130">
        <v>210000</v>
      </c>
      <c r="O1743" s="205">
        <v>210000</v>
      </c>
    </row>
    <row r="1744" spans="1:15" x14ac:dyDescent="0.2">
      <c r="A1744" s="130" t="s">
        <v>1270</v>
      </c>
      <c r="F1744" s="130">
        <v>17563000</v>
      </c>
      <c r="I1744" s="130">
        <v>17563000</v>
      </c>
      <c r="K1744" s="130">
        <v>0</v>
      </c>
      <c r="O1744" s="205">
        <v>0</v>
      </c>
    </row>
    <row r="1745" spans="1:15" x14ac:dyDescent="0.2">
      <c r="A1745" s="130" t="s">
        <v>1271</v>
      </c>
      <c r="F1745" s="130">
        <v>17563000</v>
      </c>
      <c r="I1745" s="130">
        <v>17563000</v>
      </c>
      <c r="K1745" s="130">
        <v>0</v>
      </c>
      <c r="O1745" s="205">
        <v>0</v>
      </c>
    </row>
    <row r="1746" spans="1:15" x14ac:dyDescent="0.2">
      <c r="A1746" s="130" t="s">
        <v>1272</v>
      </c>
      <c r="F1746" s="130">
        <v>17563000</v>
      </c>
      <c r="I1746" s="130">
        <v>17563000</v>
      </c>
      <c r="K1746" s="130">
        <v>0</v>
      </c>
      <c r="O1746" s="205">
        <v>0</v>
      </c>
    </row>
    <row r="1747" spans="1:15" x14ac:dyDescent="0.2">
      <c r="B1747" s="130" t="s">
        <v>867</v>
      </c>
      <c r="D1747" s="130" t="s">
        <v>868</v>
      </c>
      <c r="F1747" s="130">
        <v>7475000</v>
      </c>
      <c r="I1747" s="130">
        <v>17563000</v>
      </c>
      <c r="K1747" s="130">
        <v>0</v>
      </c>
      <c r="O1747" s="205">
        <v>-10088000</v>
      </c>
    </row>
    <row r="1748" spans="1:15" x14ac:dyDescent="0.2">
      <c r="A1748" s="130" t="s">
        <v>1273</v>
      </c>
      <c r="F1748" s="130">
        <v>69498056.530000001</v>
      </c>
      <c r="I1748" s="130">
        <v>938885273.00999999</v>
      </c>
      <c r="K1748" s="130">
        <v>881966915</v>
      </c>
      <c r="O1748" s="205">
        <v>12579698.52</v>
      </c>
    </row>
    <row r="1749" spans="1:15" x14ac:dyDescent="0.2">
      <c r="A1749" s="130" t="s">
        <v>1274</v>
      </c>
      <c r="F1749" s="130">
        <v>0</v>
      </c>
      <c r="I1749" s="130">
        <v>932205832.00999999</v>
      </c>
      <c r="K1749" s="130">
        <v>881966915</v>
      </c>
      <c r="O1749" s="205">
        <v>-50238917.009999998</v>
      </c>
    </row>
    <row r="1750" spans="1:15" x14ac:dyDescent="0.2">
      <c r="A1750" s="130" t="s">
        <v>1275</v>
      </c>
      <c r="F1750" s="130">
        <v>0</v>
      </c>
      <c r="I1750" s="130">
        <v>932205832.00999999</v>
      </c>
      <c r="K1750" s="130">
        <v>881966915</v>
      </c>
      <c r="O1750" s="205">
        <v>-50238917.009999998</v>
      </c>
    </row>
    <row r="1751" spans="1:15" x14ac:dyDescent="0.2">
      <c r="B1751" s="130" t="s">
        <v>378</v>
      </c>
      <c r="D1751" s="130">
        <v>52286338</v>
      </c>
      <c r="F1751" s="130">
        <v>0</v>
      </c>
      <c r="I1751" s="130">
        <v>17503059</v>
      </c>
      <c r="K1751" s="130">
        <v>17156665</v>
      </c>
      <c r="O1751" s="205">
        <v>-346394</v>
      </c>
    </row>
    <row r="1752" spans="1:15" x14ac:dyDescent="0.2">
      <c r="B1752" s="130" t="s">
        <v>385</v>
      </c>
      <c r="D1752" s="130">
        <v>1010840246</v>
      </c>
      <c r="F1752" s="130">
        <v>0</v>
      </c>
      <c r="I1752" s="130">
        <v>13458648</v>
      </c>
      <c r="K1752" s="130">
        <v>14274720</v>
      </c>
      <c r="O1752" s="205">
        <v>816072</v>
      </c>
    </row>
    <row r="1753" spans="1:15" x14ac:dyDescent="0.2">
      <c r="B1753" s="130" t="s">
        <v>392</v>
      </c>
      <c r="D1753" s="130">
        <v>1000591042</v>
      </c>
      <c r="F1753" s="130">
        <v>0</v>
      </c>
      <c r="I1753" s="130">
        <v>2517653</v>
      </c>
      <c r="K1753" s="130">
        <v>18774077</v>
      </c>
      <c r="O1753" s="205">
        <v>16256424</v>
      </c>
    </row>
    <row r="1754" spans="1:15" x14ac:dyDescent="0.2">
      <c r="B1754" s="130" t="s">
        <v>399</v>
      </c>
      <c r="D1754" s="130">
        <v>1022968626</v>
      </c>
      <c r="F1754" s="130">
        <v>0</v>
      </c>
      <c r="I1754" s="130">
        <v>10987533</v>
      </c>
      <c r="K1754" s="130">
        <v>10987533</v>
      </c>
      <c r="O1754" s="205">
        <v>0</v>
      </c>
    </row>
    <row r="1755" spans="1:15" x14ac:dyDescent="0.2">
      <c r="B1755" s="130" t="s">
        <v>427</v>
      </c>
      <c r="D1755" s="130" t="s">
        <v>428</v>
      </c>
      <c r="F1755" s="130">
        <v>0</v>
      </c>
      <c r="I1755" s="130">
        <v>30157150</v>
      </c>
      <c r="K1755" s="130">
        <v>30157150</v>
      </c>
      <c r="O1755" s="205">
        <v>0</v>
      </c>
    </row>
    <row r="1756" spans="1:15" x14ac:dyDescent="0.2">
      <c r="B1756" s="130" t="s">
        <v>429</v>
      </c>
      <c r="D1756" s="130">
        <v>1007005713</v>
      </c>
      <c r="F1756" s="130">
        <v>-2.2200000000000002</v>
      </c>
      <c r="I1756" s="130">
        <v>0</v>
      </c>
      <c r="K1756" s="130">
        <v>0</v>
      </c>
      <c r="O1756" s="205">
        <v>-2.2200000000000002</v>
      </c>
    </row>
    <row r="1757" spans="1:15" x14ac:dyDescent="0.2">
      <c r="B1757" s="130" t="s">
        <v>432</v>
      </c>
      <c r="D1757" s="130">
        <v>52799524</v>
      </c>
      <c r="F1757" s="130">
        <v>0</v>
      </c>
      <c r="I1757" s="130">
        <v>18774077</v>
      </c>
      <c r="K1757" s="130">
        <v>2517653</v>
      </c>
      <c r="O1757" s="205">
        <v>-16256424</v>
      </c>
    </row>
    <row r="1758" spans="1:15" x14ac:dyDescent="0.2">
      <c r="B1758" s="130" t="s">
        <v>433</v>
      </c>
      <c r="D1758" s="130">
        <v>1016106465</v>
      </c>
      <c r="F1758" s="130">
        <v>-1.82</v>
      </c>
      <c r="I1758" s="130">
        <v>3717657</v>
      </c>
      <c r="K1758" s="130">
        <v>3717657</v>
      </c>
      <c r="O1758" s="205">
        <v>-1.82</v>
      </c>
    </row>
    <row r="1759" spans="1:15" x14ac:dyDescent="0.2">
      <c r="B1759" s="130" t="s">
        <v>449</v>
      </c>
      <c r="D1759" s="130" t="s">
        <v>450</v>
      </c>
      <c r="F1759" s="130">
        <v>0</v>
      </c>
      <c r="I1759" s="130">
        <v>49266666</v>
      </c>
      <c r="K1759" s="130">
        <v>49266664</v>
      </c>
      <c r="O1759" s="205">
        <v>-2</v>
      </c>
    </row>
    <row r="1760" spans="1:15" x14ac:dyDescent="0.2">
      <c r="B1760" s="130" t="s">
        <v>457</v>
      </c>
      <c r="D1760" s="130">
        <v>51999468</v>
      </c>
      <c r="F1760" s="130">
        <v>0</v>
      </c>
      <c r="I1760" s="130">
        <v>18852801</v>
      </c>
      <c r="K1760" s="130">
        <v>18852802</v>
      </c>
      <c r="O1760" s="205">
        <v>1</v>
      </c>
    </row>
    <row r="1761" spans="2:15" x14ac:dyDescent="0.2">
      <c r="B1761" s="130" t="s">
        <v>461</v>
      </c>
      <c r="D1761" s="130">
        <v>1000213395</v>
      </c>
      <c r="F1761" s="130">
        <v>0</v>
      </c>
      <c r="I1761" s="130">
        <v>15700048</v>
      </c>
      <c r="K1761" s="130">
        <v>15700048</v>
      </c>
      <c r="O1761" s="205">
        <v>0</v>
      </c>
    </row>
    <row r="1762" spans="2:15" x14ac:dyDescent="0.2">
      <c r="B1762" s="130" t="s">
        <v>462</v>
      </c>
      <c r="D1762" s="130">
        <v>1031803919</v>
      </c>
      <c r="F1762" s="130">
        <v>0</v>
      </c>
      <c r="I1762" s="130">
        <v>4978875</v>
      </c>
      <c r="K1762" s="130">
        <v>4981746</v>
      </c>
      <c r="O1762" s="205">
        <v>2871</v>
      </c>
    </row>
    <row r="1763" spans="2:15" x14ac:dyDescent="0.2">
      <c r="B1763" s="130" t="s">
        <v>477</v>
      </c>
      <c r="D1763" s="130">
        <v>1022968485</v>
      </c>
      <c r="F1763" s="130">
        <v>0</v>
      </c>
      <c r="I1763" s="130">
        <v>711750</v>
      </c>
      <c r="K1763" s="130">
        <v>711750</v>
      </c>
      <c r="O1763" s="205">
        <v>0</v>
      </c>
    </row>
    <row r="1764" spans="2:15" x14ac:dyDescent="0.2">
      <c r="B1764" s="130" t="s">
        <v>485</v>
      </c>
      <c r="D1764" s="130">
        <v>1019022306</v>
      </c>
      <c r="F1764" s="130">
        <v>0</v>
      </c>
      <c r="I1764" s="130">
        <v>13962479</v>
      </c>
      <c r="K1764" s="130">
        <v>13962479</v>
      </c>
      <c r="O1764" s="205">
        <v>0</v>
      </c>
    </row>
    <row r="1765" spans="2:15" x14ac:dyDescent="0.2">
      <c r="B1765" s="130" t="s">
        <v>493</v>
      </c>
      <c r="D1765" s="130" t="s">
        <v>494</v>
      </c>
      <c r="F1765" s="130">
        <v>-1.36</v>
      </c>
      <c r="I1765" s="130">
        <v>29935398</v>
      </c>
      <c r="K1765" s="130">
        <v>29950133</v>
      </c>
      <c r="O1765" s="205">
        <v>14733.64</v>
      </c>
    </row>
    <row r="1766" spans="2:15" x14ac:dyDescent="0.2">
      <c r="B1766" s="130" t="s">
        <v>511</v>
      </c>
      <c r="D1766" s="130">
        <v>1001272761</v>
      </c>
      <c r="F1766" s="130">
        <v>-3.84</v>
      </c>
      <c r="I1766" s="130">
        <v>17922104</v>
      </c>
      <c r="K1766" s="130">
        <v>17922096</v>
      </c>
      <c r="O1766" s="205">
        <v>-11.84</v>
      </c>
    </row>
    <row r="1767" spans="2:15" x14ac:dyDescent="0.2">
      <c r="B1767" s="130" t="s">
        <v>516</v>
      </c>
      <c r="D1767" s="130">
        <v>1072663481</v>
      </c>
      <c r="F1767" s="130">
        <v>0</v>
      </c>
      <c r="I1767" s="130">
        <v>7466944</v>
      </c>
      <c r="K1767" s="130">
        <v>7466943</v>
      </c>
      <c r="O1767" s="205">
        <v>-1</v>
      </c>
    </row>
    <row r="1768" spans="2:15" x14ac:dyDescent="0.2">
      <c r="B1768" s="130" t="s">
        <v>517</v>
      </c>
      <c r="D1768" s="130">
        <v>1002457670</v>
      </c>
      <c r="F1768" s="130">
        <v>0</v>
      </c>
      <c r="I1768" s="130">
        <v>15566667</v>
      </c>
      <c r="K1768" s="130">
        <v>15566667</v>
      </c>
      <c r="O1768" s="205">
        <v>0</v>
      </c>
    </row>
    <row r="1769" spans="2:15" x14ac:dyDescent="0.2">
      <c r="B1769" s="130" t="s">
        <v>530</v>
      </c>
      <c r="D1769" s="130">
        <v>1032449935</v>
      </c>
      <c r="F1769" s="130">
        <v>0</v>
      </c>
      <c r="I1769" s="130">
        <v>11094200</v>
      </c>
      <c r="K1769" s="130">
        <v>11094200</v>
      </c>
      <c r="O1769" s="205">
        <v>0</v>
      </c>
    </row>
    <row r="1770" spans="2:15" x14ac:dyDescent="0.2">
      <c r="B1770" s="130" t="s">
        <v>532</v>
      </c>
      <c r="D1770" s="130">
        <v>1029141693</v>
      </c>
      <c r="F1770" s="130">
        <v>0</v>
      </c>
      <c r="I1770" s="130">
        <v>10112203</v>
      </c>
      <c r="K1770" s="130">
        <v>10112203</v>
      </c>
      <c r="O1770" s="205">
        <v>0</v>
      </c>
    </row>
    <row r="1771" spans="2:15" x14ac:dyDescent="0.2">
      <c r="B1771" s="130" t="s">
        <v>541</v>
      </c>
      <c r="D1771" s="130">
        <v>1016020802</v>
      </c>
      <c r="F1771" s="130">
        <v>0</v>
      </c>
      <c r="I1771" s="130">
        <v>5091401</v>
      </c>
      <c r="K1771" s="130">
        <v>5091401</v>
      </c>
      <c r="O1771" s="205">
        <v>0</v>
      </c>
    </row>
    <row r="1772" spans="2:15" x14ac:dyDescent="0.2">
      <c r="B1772" s="130" t="s">
        <v>549</v>
      </c>
      <c r="D1772" s="130">
        <v>1023934439</v>
      </c>
      <c r="F1772" s="130">
        <v>-0.42</v>
      </c>
      <c r="I1772" s="130">
        <v>1509620</v>
      </c>
      <c r="K1772" s="130">
        <v>1509620</v>
      </c>
      <c r="O1772" s="205">
        <v>-0.42</v>
      </c>
    </row>
    <row r="1773" spans="2:15" x14ac:dyDescent="0.2">
      <c r="B1773" s="130" t="s">
        <v>552</v>
      </c>
      <c r="D1773" s="130">
        <v>1000572171</v>
      </c>
      <c r="F1773" s="130">
        <v>0</v>
      </c>
      <c r="I1773" s="130">
        <v>5762400.3300000001</v>
      </c>
      <c r="K1773" s="130">
        <v>5762400</v>
      </c>
      <c r="O1773" s="205">
        <v>-0.33</v>
      </c>
    </row>
    <row r="1774" spans="2:15" x14ac:dyDescent="0.2">
      <c r="B1774" s="130" t="s">
        <v>560</v>
      </c>
      <c r="D1774" s="130">
        <v>1025140522</v>
      </c>
      <c r="F1774" s="130">
        <v>0</v>
      </c>
      <c r="I1774" s="130">
        <v>1509620</v>
      </c>
      <c r="K1774" s="130">
        <v>1509620</v>
      </c>
      <c r="O1774" s="205">
        <v>0</v>
      </c>
    </row>
    <row r="1775" spans="2:15" x14ac:dyDescent="0.2">
      <c r="B1775" s="130" t="s">
        <v>601</v>
      </c>
      <c r="D1775" s="130">
        <v>1015428805</v>
      </c>
      <c r="F1775" s="130">
        <v>0</v>
      </c>
      <c r="I1775" s="130">
        <v>4970000</v>
      </c>
      <c r="K1775" s="130">
        <v>4970000</v>
      </c>
      <c r="O1775" s="205">
        <v>0</v>
      </c>
    </row>
    <row r="1776" spans="2:15" x14ac:dyDescent="0.2">
      <c r="B1776" s="130" t="s">
        <v>608</v>
      </c>
      <c r="D1776" s="130">
        <v>1016108806</v>
      </c>
      <c r="F1776" s="130">
        <v>0</v>
      </c>
      <c r="I1776" s="130">
        <v>19334603</v>
      </c>
      <c r="K1776" s="130">
        <v>19334603</v>
      </c>
      <c r="O1776" s="205">
        <v>0</v>
      </c>
    </row>
    <row r="1777" spans="2:15" x14ac:dyDescent="0.2">
      <c r="B1777" s="130" t="s">
        <v>612</v>
      </c>
      <c r="D1777" s="130">
        <v>1034778843</v>
      </c>
      <c r="F1777" s="130">
        <v>0</v>
      </c>
      <c r="I1777" s="130">
        <v>5874184</v>
      </c>
      <c r="K1777" s="130">
        <v>5874185</v>
      </c>
      <c r="O1777" s="205">
        <v>1</v>
      </c>
    </row>
    <row r="1778" spans="2:15" x14ac:dyDescent="0.2">
      <c r="B1778" s="130" t="s">
        <v>613</v>
      </c>
      <c r="D1778" s="130">
        <v>1057607910</v>
      </c>
      <c r="F1778" s="130">
        <v>0</v>
      </c>
      <c r="I1778" s="130">
        <v>4978586</v>
      </c>
      <c r="K1778" s="130">
        <v>4978586</v>
      </c>
      <c r="O1778" s="205">
        <v>0</v>
      </c>
    </row>
    <row r="1779" spans="2:15" x14ac:dyDescent="0.2">
      <c r="B1779" s="130" t="s">
        <v>614</v>
      </c>
      <c r="D1779" s="130">
        <v>1018424689</v>
      </c>
      <c r="F1779" s="130">
        <v>0</v>
      </c>
      <c r="I1779" s="130">
        <v>5292000</v>
      </c>
      <c r="K1779" s="130">
        <v>5292000</v>
      </c>
      <c r="O1779" s="205">
        <v>0</v>
      </c>
    </row>
    <row r="1780" spans="2:15" x14ac:dyDescent="0.2">
      <c r="B1780" s="130" t="s">
        <v>628</v>
      </c>
      <c r="D1780" s="130">
        <v>66711901</v>
      </c>
      <c r="F1780" s="130">
        <v>-0.28000000000000003</v>
      </c>
      <c r="I1780" s="130">
        <v>0</v>
      </c>
      <c r="K1780" s="130">
        <v>0</v>
      </c>
      <c r="O1780" s="205">
        <v>-0.28000000000000003</v>
      </c>
    </row>
    <row r="1781" spans="2:15" x14ac:dyDescent="0.2">
      <c r="B1781" s="130" t="s">
        <v>640</v>
      </c>
      <c r="D1781" s="130">
        <v>1109494297</v>
      </c>
      <c r="F1781" s="130">
        <v>0</v>
      </c>
      <c r="I1781" s="130">
        <v>20509554</v>
      </c>
      <c r="K1781" s="130">
        <v>17662554</v>
      </c>
      <c r="O1781" s="205">
        <v>-2847000</v>
      </c>
    </row>
    <row r="1782" spans="2:15" x14ac:dyDescent="0.2">
      <c r="B1782" s="130" t="s">
        <v>641</v>
      </c>
      <c r="D1782" s="130">
        <v>1034776666</v>
      </c>
      <c r="F1782" s="130">
        <v>-13.53</v>
      </c>
      <c r="I1782" s="130">
        <v>18370918</v>
      </c>
      <c r="K1782" s="130">
        <v>18370122</v>
      </c>
      <c r="O1782" s="205">
        <v>-809.53</v>
      </c>
    </row>
    <row r="1783" spans="2:15" x14ac:dyDescent="0.2">
      <c r="B1783" s="130" t="s">
        <v>642</v>
      </c>
      <c r="D1783" s="130">
        <v>1023000463</v>
      </c>
      <c r="F1783" s="130">
        <v>-2.64</v>
      </c>
      <c r="I1783" s="130">
        <v>0</v>
      </c>
      <c r="K1783" s="130">
        <v>0</v>
      </c>
      <c r="O1783" s="205">
        <v>-2.64</v>
      </c>
    </row>
    <row r="1784" spans="2:15" x14ac:dyDescent="0.2">
      <c r="B1784" s="130" t="s">
        <v>646</v>
      </c>
      <c r="D1784" s="130">
        <v>1016055423</v>
      </c>
      <c r="F1784" s="130">
        <v>-1.6</v>
      </c>
      <c r="I1784" s="130">
        <v>789896</v>
      </c>
      <c r="K1784" s="130">
        <v>789896</v>
      </c>
      <c r="O1784" s="205">
        <v>-1.6</v>
      </c>
    </row>
    <row r="1785" spans="2:15" x14ac:dyDescent="0.2">
      <c r="B1785" s="130" t="s">
        <v>647</v>
      </c>
      <c r="D1785" s="130">
        <v>1032797110</v>
      </c>
      <c r="F1785" s="130">
        <v>-0.28000000000000003</v>
      </c>
      <c r="I1785" s="130">
        <v>17082360</v>
      </c>
      <c r="K1785" s="130">
        <v>17082360</v>
      </c>
      <c r="O1785" s="205">
        <v>-0.28000000000000003</v>
      </c>
    </row>
    <row r="1786" spans="2:15" x14ac:dyDescent="0.2">
      <c r="B1786" s="130" t="s">
        <v>650</v>
      </c>
      <c r="D1786" s="130">
        <v>1003500978</v>
      </c>
      <c r="F1786" s="130">
        <v>-0.75</v>
      </c>
      <c r="I1786" s="130">
        <v>0</v>
      </c>
      <c r="K1786" s="130">
        <v>0</v>
      </c>
      <c r="O1786" s="205">
        <v>-0.75</v>
      </c>
    </row>
    <row r="1787" spans="2:15" x14ac:dyDescent="0.2">
      <c r="B1787" s="130" t="s">
        <v>679</v>
      </c>
      <c r="D1787" s="130">
        <v>1014176036</v>
      </c>
      <c r="F1787" s="130">
        <v>-4.9000000000000004</v>
      </c>
      <c r="I1787" s="130">
        <v>17119347</v>
      </c>
      <c r="K1787" s="130">
        <v>17119347</v>
      </c>
      <c r="O1787" s="205">
        <v>-4.9000000000000004</v>
      </c>
    </row>
    <row r="1788" spans="2:15" x14ac:dyDescent="0.2">
      <c r="B1788" s="130" t="s">
        <v>683</v>
      </c>
      <c r="D1788" s="130">
        <v>1032483178</v>
      </c>
      <c r="F1788" s="130">
        <v>0.64</v>
      </c>
      <c r="I1788" s="130">
        <v>0</v>
      </c>
      <c r="K1788" s="130">
        <v>0</v>
      </c>
      <c r="O1788" s="205">
        <v>0.64</v>
      </c>
    </row>
    <row r="1789" spans="2:15" x14ac:dyDescent="0.2">
      <c r="B1789" s="130" t="s">
        <v>689</v>
      </c>
      <c r="D1789" s="130">
        <v>52800030</v>
      </c>
      <c r="F1789" s="130">
        <v>0</v>
      </c>
      <c r="I1789" s="130">
        <v>19589310</v>
      </c>
      <c r="K1789" s="130">
        <v>19590153</v>
      </c>
      <c r="O1789" s="205">
        <v>843</v>
      </c>
    </row>
    <row r="1790" spans="2:15" x14ac:dyDescent="0.2">
      <c r="B1790" s="130" t="s">
        <v>710</v>
      </c>
      <c r="D1790" s="130" t="s">
        <v>711</v>
      </c>
      <c r="F1790" s="130">
        <v>0</v>
      </c>
      <c r="I1790" s="130">
        <v>4126294</v>
      </c>
      <c r="K1790" s="130">
        <v>4126295</v>
      </c>
      <c r="O1790" s="205">
        <v>1</v>
      </c>
    </row>
    <row r="1791" spans="2:15" x14ac:dyDescent="0.2">
      <c r="B1791" s="130" t="s">
        <v>718</v>
      </c>
      <c r="D1791" s="130">
        <v>1070730630</v>
      </c>
      <c r="F1791" s="130">
        <v>0</v>
      </c>
      <c r="I1791" s="130">
        <v>18205617.670000002</v>
      </c>
      <c r="K1791" s="130">
        <v>18191968</v>
      </c>
      <c r="O1791" s="205">
        <v>-13649.67</v>
      </c>
    </row>
    <row r="1792" spans="2:15" x14ac:dyDescent="0.2">
      <c r="B1792" s="130" t="s">
        <v>737</v>
      </c>
      <c r="D1792" s="130">
        <v>1022380883</v>
      </c>
      <c r="F1792" s="130">
        <v>0</v>
      </c>
      <c r="I1792" s="130">
        <v>2933120</v>
      </c>
      <c r="K1792" s="130">
        <v>1509620</v>
      </c>
      <c r="O1792" s="205">
        <v>-1423500</v>
      </c>
    </row>
    <row r="1793" spans="2:15" x14ac:dyDescent="0.2">
      <c r="B1793" s="130" t="s">
        <v>740</v>
      </c>
      <c r="D1793" s="130">
        <v>1000935343</v>
      </c>
      <c r="F1793" s="130">
        <v>0</v>
      </c>
      <c r="I1793" s="130">
        <v>16439428</v>
      </c>
      <c r="K1793" s="130">
        <v>16413313</v>
      </c>
      <c r="O1793" s="205">
        <v>-26115</v>
      </c>
    </row>
    <row r="1794" spans="2:15" x14ac:dyDescent="0.2">
      <c r="B1794" s="130" t="s">
        <v>744</v>
      </c>
      <c r="D1794" s="130">
        <v>52175422</v>
      </c>
      <c r="F1794" s="130">
        <v>-2.56</v>
      </c>
      <c r="I1794" s="130">
        <v>17751647.5</v>
      </c>
      <c r="K1794" s="130">
        <v>17751649</v>
      </c>
      <c r="O1794" s="205">
        <v>-1.06</v>
      </c>
    </row>
    <row r="1795" spans="2:15" x14ac:dyDescent="0.2">
      <c r="B1795" s="130" t="s">
        <v>761</v>
      </c>
      <c r="D1795" s="130">
        <v>1193088681</v>
      </c>
      <c r="F1795" s="130">
        <v>-2.94</v>
      </c>
      <c r="I1795" s="130">
        <v>17465521</v>
      </c>
      <c r="K1795" s="130">
        <v>17465521</v>
      </c>
      <c r="O1795" s="205">
        <v>-2.94</v>
      </c>
    </row>
    <row r="1796" spans="2:15" x14ac:dyDescent="0.2">
      <c r="B1796" s="130" t="s">
        <v>763</v>
      </c>
      <c r="D1796" s="130">
        <v>1030627854</v>
      </c>
      <c r="F1796" s="130">
        <v>0</v>
      </c>
      <c r="I1796" s="130">
        <v>5512260</v>
      </c>
      <c r="K1796" s="130">
        <v>5512260</v>
      </c>
      <c r="O1796" s="205">
        <v>0</v>
      </c>
    </row>
    <row r="1797" spans="2:15" x14ac:dyDescent="0.2">
      <c r="B1797" s="130" t="s">
        <v>767</v>
      </c>
      <c r="D1797" s="130">
        <v>39672920</v>
      </c>
      <c r="F1797" s="130">
        <v>0</v>
      </c>
      <c r="I1797" s="130">
        <v>12521625</v>
      </c>
      <c r="K1797" s="130">
        <v>10196135</v>
      </c>
      <c r="O1797" s="205">
        <v>-2325490</v>
      </c>
    </row>
    <row r="1798" spans="2:15" x14ac:dyDescent="0.2">
      <c r="B1798" s="130" t="s">
        <v>778</v>
      </c>
      <c r="D1798" s="130">
        <v>1000856368</v>
      </c>
      <c r="F1798" s="130">
        <v>0</v>
      </c>
      <c r="I1798" s="130">
        <v>8693377</v>
      </c>
      <c r="K1798" s="130">
        <v>9405128</v>
      </c>
      <c r="O1798" s="205">
        <v>711751</v>
      </c>
    </row>
    <row r="1799" spans="2:15" x14ac:dyDescent="0.2">
      <c r="B1799" s="130" t="s">
        <v>782</v>
      </c>
      <c r="D1799" s="130">
        <v>1000378292</v>
      </c>
      <c r="F1799" s="130">
        <v>50</v>
      </c>
      <c r="I1799" s="130">
        <v>0</v>
      </c>
      <c r="K1799" s="130">
        <v>0</v>
      </c>
      <c r="O1799" s="205">
        <v>50</v>
      </c>
    </row>
    <row r="1800" spans="2:15" x14ac:dyDescent="0.2">
      <c r="B1800" s="130" t="s">
        <v>787</v>
      </c>
      <c r="D1800" s="130">
        <v>1005929699</v>
      </c>
      <c r="F1800" s="130">
        <v>-0.98</v>
      </c>
      <c r="I1800" s="130">
        <v>18762384</v>
      </c>
      <c r="K1800" s="130">
        <v>18762384</v>
      </c>
      <c r="O1800" s="205">
        <v>-0.98</v>
      </c>
    </row>
    <row r="1801" spans="2:15" x14ac:dyDescent="0.2">
      <c r="B1801" s="130" t="s">
        <v>794</v>
      </c>
      <c r="D1801" s="130">
        <v>1032457483</v>
      </c>
      <c r="F1801" s="130">
        <v>0</v>
      </c>
      <c r="I1801" s="130">
        <v>7480277</v>
      </c>
      <c r="K1801" s="130">
        <v>7480276</v>
      </c>
      <c r="O1801" s="205">
        <v>-1</v>
      </c>
    </row>
    <row r="1802" spans="2:15" x14ac:dyDescent="0.2">
      <c r="B1802" s="130" t="s">
        <v>795</v>
      </c>
      <c r="D1802" s="130">
        <v>1023039143</v>
      </c>
      <c r="F1802" s="130">
        <v>0.08</v>
      </c>
      <c r="I1802" s="130">
        <v>18433761</v>
      </c>
      <c r="K1802" s="130">
        <v>18433761</v>
      </c>
      <c r="O1802" s="205">
        <v>0.08</v>
      </c>
    </row>
    <row r="1803" spans="2:15" x14ac:dyDescent="0.2">
      <c r="B1803" s="130" t="s">
        <v>796</v>
      </c>
      <c r="D1803" s="130">
        <v>1001116149</v>
      </c>
      <c r="F1803" s="130">
        <v>0</v>
      </c>
      <c r="I1803" s="130">
        <v>19419034.670000002</v>
      </c>
      <c r="K1803" s="130">
        <v>19419032</v>
      </c>
      <c r="O1803" s="205">
        <v>-2.67</v>
      </c>
    </row>
    <row r="1804" spans="2:15" x14ac:dyDescent="0.2">
      <c r="B1804" s="130" t="s">
        <v>797</v>
      </c>
      <c r="D1804" s="130">
        <v>1000603427</v>
      </c>
      <c r="F1804" s="130">
        <v>-0.66</v>
      </c>
      <c r="I1804" s="130">
        <v>18505393.23</v>
      </c>
      <c r="K1804" s="130">
        <v>18505394</v>
      </c>
      <c r="O1804" s="205">
        <v>0.11</v>
      </c>
    </row>
    <row r="1805" spans="2:15" x14ac:dyDescent="0.2">
      <c r="B1805" s="130" t="s">
        <v>810</v>
      </c>
      <c r="D1805" s="130" t="s">
        <v>811</v>
      </c>
      <c r="F1805" s="130">
        <v>0</v>
      </c>
      <c r="I1805" s="130">
        <v>7117500</v>
      </c>
      <c r="K1805" s="130">
        <v>7117500</v>
      </c>
      <c r="O1805" s="205">
        <v>0</v>
      </c>
    </row>
    <row r="1806" spans="2:15" x14ac:dyDescent="0.2">
      <c r="B1806" s="130" t="s">
        <v>819</v>
      </c>
      <c r="D1806" s="130">
        <v>1023873022</v>
      </c>
      <c r="F1806" s="130">
        <v>0</v>
      </c>
      <c r="I1806" s="130">
        <v>3127142</v>
      </c>
      <c r="K1806" s="130">
        <v>3127142</v>
      </c>
      <c r="O1806" s="205">
        <v>0</v>
      </c>
    </row>
    <row r="1807" spans="2:15" x14ac:dyDescent="0.2">
      <c r="B1807" s="130" t="s">
        <v>820</v>
      </c>
      <c r="D1807" s="130">
        <v>1010112736</v>
      </c>
      <c r="F1807" s="130">
        <v>0</v>
      </c>
      <c r="I1807" s="130">
        <v>5854185</v>
      </c>
      <c r="K1807" s="130">
        <v>5854184</v>
      </c>
      <c r="O1807" s="205">
        <v>-1</v>
      </c>
    </row>
    <row r="1808" spans="2:15" x14ac:dyDescent="0.2">
      <c r="B1808" s="130" t="s">
        <v>825</v>
      </c>
      <c r="D1808" s="130">
        <v>1000156072</v>
      </c>
      <c r="F1808" s="130">
        <v>0</v>
      </c>
      <c r="I1808" s="130">
        <v>11359137</v>
      </c>
      <c r="K1808" s="130">
        <v>9044387</v>
      </c>
      <c r="O1808" s="205">
        <v>-2314750</v>
      </c>
    </row>
    <row r="1809" spans="2:15" x14ac:dyDescent="0.2">
      <c r="B1809" s="130" t="s">
        <v>835</v>
      </c>
      <c r="D1809" s="130">
        <v>1034282125</v>
      </c>
      <c r="F1809" s="130">
        <v>-4.78</v>
      </c>
      <c r="I1809" s="130">
        <v>0</v>
      </c>
      <c r="K1809" s="130">
        <v>0</v>
      </c>
      <c r="O1809" s="205">
        <v>-4.78</v>
      </c>
    </row>
    <row r="1810" spans="2:15" x14ac:dyDescent="0.2">
      <c r="B1810" s="130" t="s">
        <v>839</v>
      </c>
      <c r="D1810" s="130">
        <v>1023949754</v>
      </c>
      <c r="F1810" s="130">
        <v>0</v>
      </c>
      <c r="I1810" s="130">
        <v>8991054</v>
      </c>
      <c r="K1810" s="130">
        <v>8991054</v>
      </c>
      <c r="O1810" s="205">
        <v>0</v>
      </c>
    </row>
    <row r="1811" spans="2:15" x14ac:dyDescent="0.2">
      <c r="B1811" s="130" t="s">
        <v>850</v>
      </c>
      <c r="D1811" s="130" t="s">
        <v>851</v>
      </c>
      <c r="F1811" s="130">
        <v>0</v>
      </c>
      <c r="I1811" s="130">
        <v>1992900</v>
      </c>
      <c r="K1811" s="130">
        <v>2704650</v>
      </c>
      <c r="O1811" s="205">
        <v>711750</v>
      </c>
    </row>
    <row r="1812" spans="2:15" x14ac:dyDescent="0.2">
      <c r="B1812" s="130" t="s">
        <v>854</v>
      </c>
      <c r="D1812" s="130">
        <v>1034398886</v>
      </c>
      <c r="F1812" s="130">
        <v>-4.18</v>
      </c>
      <c r="I1812" s="130">
        <v>0</v>
      </c>
      <c r="K1812" s="130">
        <v>0</v>
      </c>
      <c r="O1812" s="205">
        <v>-4.18</v>
      </c>
    </row>
    <row r="1813" spans="2:15" x14ac:dyDescent="0.2">
      <c r="B1813" s="130" t="s">
        <v>860</v>
      </c>
      <c r="D1813" s="130">
        <v>1024566105</v>
      </c>
      <c r="F1813" s="130">
        <v>-1.1399999999999999</v>
      </c>
      <c r="I1813" s="130">
        <v>18083248.899999999</v>
      </c>
      <c r="K1813" s="130">
        <v>18083253</v>
      </c>
      <c r="O1813" s="205">
        <v>2.96</v>
      </c>
    </row>
    <row r="1814" spans="2:15" x14ac:dyDescent="0.2">
      <c r="B1814" s="130" t="s">
        <v>861</v>
      </c>
      <c r="D1814" s="130">
        <v>1032455256</v>
      </c>
      <c r="F1814" s="130">
        <v>-0.28000000000000003</v>
      </c>
      <c r="I1814" s="130">
        <v>8246517</v>
      </c>
      <c r="K1814" s="130">
        <v>8246516</v>
      </c>
      <c r="O1814" s="205">
        <v>-1.28</v>
      </c>
    </row>
    <row r="1815" spans="2:15" x14ac:dyDescent="0.2">
      <c r="B1815" s="130" t="s">
        <v>863</v>
      </c>
      <c r="D1815" s="130">
        <v>1001203918</v>
      </c>
      <c r="F1815" s="130">
        <v>0</v>
      </c>
      <c r="I1815" s="130">
        <v>3403156</v>
      </c>
      <c r="K1815" s="130">
        <v>3403156</v>
      </c>
      <c r="O1815" s="205">
        <v>0</v>
      </c>
    </row>
    <row r="1816" spans="2:15" x14ac:dyDescent="0.2">
      <c r="B1816" s="130" t="s">
        <v>875</v>
      </c>
      <c r="D1816" s="130">
        <v>1000135028</v>
      </c>
      <c r="F1816" s="130">
        <v>0.54</v>
      </c>
      <c r="I1816" s="130">
        <v>0</v>
      </c>
      <c r="K1816" s="130">
        <v>0</v>
      </c>
      <c r="O1816" s="205">
        <v>0.54</v>
      </c>
    </row>
    <row r="1817" spans="2:15" x14ac:dyDescent="0.2">
      <c r="B1817" s="130" t="s">
        <v>876</v>
      </c>
      <c r="D1817" s="130" t="s">
        <v>877</v>
      </c>
      <c r="F1817" s="130">
        <v>0</v>
      </c>
      <c r="I1817" s="130">
        <v>47818221.170000002</v>
      </c>
      <c r="K1817" s="130">
        <v>0</v>
      </c>
      <c r="O1817" s="205">
        <v>-47818221.170000002</v>
      </c>
    </row>
    <row r="1818" spans="2:15" x14ac:dyDescent="0.2">
      <c r="B1818" s="130" t="s">
        <v>884</v>
      </c>
      <c r="D1818" s="130">
        <v>1031803151</v>
      </c>
      <c r="F1818" s="130">
        <v>0</v>
      </c>
      <c r="I1818" s="130">
        <v>11171188</v>
      </c>
      <c r="K1818" s="130">
        <v>13485938</v>
      </c>
      <c r="O1818" s="205">
        <v>2314750</v>
      </c>
    </row>
    <row r="1819" spans="2:15" x14ac:dyDescent="0.2">
      <c r="B1819" s="130" t="s">
        <v>885</v>
      </c>
      <c r="D1819" s="130">
        <v>1001116451</v>
      </c>
      <c r="F1819" s="130">
        <v>0</v>
      </c>
      <c r="I1819" s="130">
        <v>15352966.5</v>
      </c>
      <c r="K1819" s="130">
        <v>15352970</v>
      </c>
      <c r="O1819" s="205">
        <v>3.5</v>
      </c>
    </row>
    <row r="1820" spans="2:15" x14ac:dyDescent="0.2">
      <c r="B1820" s="130" t="s">
        <v>886</v>
      </c>
      <c r="D1820" s="130">
        <v>1022357335</v>
      </c>
      <c r="F1820" s="130">
        <v>0</v>
      </c>
      <c r="I1820" s="130">
        <v>5474000</v>
      </c>
      <c r="K1820" s="130">
        <v>5474000</v>
      </c>
      <c r="O1820" s="205">
        <v>0</v>
      </c>
    </row>
    <row r="1821" spans="2:15" x14ac:dyDescent="0.2">
      <c r="B1821" s="130" t="s">
        <v>893</v>
      </c>
      <c r="D1821" s="130" t="s">
        <v>894</v>
      </c>
      <c r="F1821" s="130">
        <v>5.92</v>
      </c>
      <c r="I1821" s="130">
        <v>87931277</v>
      </c>
      <c r="K1821" s="130">
        <v>87910014</v>
      </c>
      <c r="O1821" s="205">
        <v>-21257.08</v>
      </c>
    </row>
    <row r="1822" spans="2:15" x14ac:dyDescent="0.2">
      <c r="B1822" s="130" t="s">
        <v>919</v>
      </c>
      <c r="D1822" s="130">
        <v>1068930132</v>
      </c>
      <c r="F1822" s="130">
        <v>0</v>
      </c>
      <c r="I1822" s="130">
        <v>5615207</v>
      </c>
      <c r="K1822" s="130">
        <v>5615207</v>
      </c>
      <c r="O1822" s="205">
        <v>0</v>
      </c>
    </row>
    <row r="1823" spans="2:15" x14ac:dyDescent="0.2">
      <c r="B1823" s="130" t="s">
        <v>928</v>
      </c>
      <c r="D1823" s="130">
        <v>1000573125</v>
      </c>
      <c r="F1823" s="130">
        <v>0</v>
      </c>
      <c r="I1823" s="130">
        <v>4732018</v>
      </c>
      <c r="K1823" s="130">
        <v>7057508</v>
      </c>
      <c r="O1823" s="205">
        <v>2325490</v>
      </c>
    </row>
    <row r="1824" spans="2:15" x14ac:dyDescent="0.2">
      <c r="B1824" s="130" t="s">
        <v>931</v>
      </c>
      <c r="D1824" s="130">
        <v>46683454</v>
      </c>
      <c r="F1824" s="130">
        <v>-0.82</v>
      </c>
      <c r="I1824" s="130">
        <v>18978239.030000001</v>
      </c>
      <c r="K1824" s="130">
        <v>18978243</v>
      </c>
      <c r="O1824" s="205">
        <v>3.15</v>
      </c>
    </row>
    <row r="1825" spans="1:15" x14ac:dyDescent="0.2">
      <c r="B1825" s="130" t="s">
        <v>935</v>
      </c>
      <c r="D1825" s="130">
        <v>1014862974</v>
      </c>
      <c r="F1825" s="130">
        <v>0</v>
      </c>
      <c r="I1825" s="130">
        <v>7296497</v>
      </c>
      <c r="K1825" s="130">
        <v>7296497</v>
      </c>
      <c r="O1825" s="205">
        <v>0</v>
      </c>
    </row>
    <row r="1826" spans="1:15" x14ac:dyDescent="0.2">
      <c r="B1826" s="130" t="s">
        <v>937</v>
      </c>
      <c r="D1826" s="130">
        <v>1031155767</v>
      </c>
      <c r="F1826" s="130">
        <v>0</v>
      </c>
      <c r="I1826" s="130">
        <v>25824427</v>
      </c>
      <c r="K1826" s="130">
        <v>25824427</v>
      </c>
      <c r="O1826" s="205">
        <v>0</v>
      </c>
    </row>
    <row r="1827" spans="1:15" x14ac:dyDescent="0.2">
      <c r="B1827" s="130" t="s">
        <v>939</v>
      </c>
      <c r="D1827" s="130">
        <v>1005995975</v>
      </c>
      <c r="F1827" s="130">
        <v>-5.2</v>
      </c>
      <c r="I1827" s="130">
        <v>0</v>
      </c>
      <c r="K1827" s="130">
        <v>0</v>
      </c>
      <c r="O1827" s="205">
        <v>-5.2</v>
      </c>
    </row>
    <row r="1828" spans="1:15" x14ac:dyDescent="0.2">
      <c r="B1828" s="130" t="s">
        <v>943</v>
      </c>
      <c r="D1828" s="130">
        <v>1141114803</v>
      </c>
      <c r="F1828" s="130">
        <v>0</v>
      </c>
      <c r="I1828" s="130">
        <v>7117500</v>
      </c>
      <c r="K1828" s="130">
        <v>7117500</v>
      </c>
      <c r="O1828" s="205">
        <v>0</v>
      </c>
    </row>
    <row r="1829" spans="1:15" x14ac:dyDescent="0.2">
      <c r="A1829" s="130" t="s">
        <v>1276</v>
      </c>
      <c r="F1829" s="130">
        <v>43267296.189999998</v>
      </c>
      <c r="I1829" s="130">
        <v>0</v>
      </c>
      <c r="K1829" s="130">
        <v>0</v>
      </c>
      <c r="O1829" s="205">
        <v>43267296.189999998</v>
      </c>
    </row>
    <row r="1830" spans="1:15" x14ac:dyDescent="0.2">
      <c r="A1830" s="130" t="s">
        <v>1277</v>
      </c>
      <c r="F1830" s="130">
        <v>43267296.189999998</v>
      </c>
      <c r="I1830" s="130">
        <v>0</v>
      </c>
      <c r="K1830" s="130">
        <v>0</v>
      </c>
      <c r="O1830" s="205">
        <v>43267296.189999998</v>
      </c>
    </row>
    <row r="1831" spans="1:15" x14ac:dyDescent="0.2">
      <c r="B1831" s="130" t="s">
        <v>378</v>
      </c>
      <c r="D1831" s="130">
        <v>52286338</v>
      </c>
      <c r="F1831" s="130">
        <v>49993.54</v>
      </c>
      <c r="I1831" s="130">
        <v>0</v>
      </c>
      <c r="K1831" s="130">
        <v>0</v>
      </c>
      <c r="O1831" s="205">
        <v>49993.54</v>
      </c>
    </row>
    <row r="1832" spans="1:15" x14ac:dyDescent="0.2">
      <c r="B1832" s="130" t="s">
        <v>385</v>
      </c>
      <c r="D1832" s="130">
        <v>1010840246</v>
      </c>
      <c r="F1832" s="130">
        <v>499133.6</v>
      </c>
      <c r="I1832" s="130">
        <v>0</v>
      </c>
      <c r="K1832" s="130">
        <v>0</v>
      </c>
      <c r="O1832" s="205">
        <v>499133.6</v>
      </c>
    </row>
    <row r="1833" spans="1:15" x14ac:dyDescent="0.2">
      <c r="B1833" s="130" t="s">
        <v>392</v>
      </c>
      <c r="D1833" s="130">
        <v>1000591042</v>
      </c>
      <c r="F1833" s="130">
        <v>632290.72</v>
      </c>
      <c r="I1833" s="130">
        <v>0</v>
      </c>
      <c r="K1833" s="130">
        <v>0</v>
      </c>
      <c r="O1833" s="205">
        <v>632290.72</v>
      </c>
    </row>
    <row r="1834" spans="1:15" x14ac:dyDescent="0.2">
      <c r="B1834" s="130" t="s">
        <v>427</v>
      </c>
      <c r="D1834" s="130" t="s">
        <v>428</v>
      </c>
      <c r="F1834" s="130">
        <v>1995701.4</v>
      </c>
      <c r="I1834" s="130">
        <v>0</v>
      </c>
      <c r="K1834" s="130">
        <v>0</v>
      </c>
      <c r="O1834" s="205">
        <v>1995701.4</v>
      </c>
    </row>
    <row r="1835" spans="1:15" x14ac:dyDescent="0.2">
      <c r="B1835" s="130" t="s">
        <v>429</v>
      </c>
      <c r="D1835" s="130">
        <v>1007005713</v>
      </c>
      <c r="F1835" s="130">
        <v>-4335.54</v>
      </c>
      <c r="I1835" s="130">
        <v>0</v>
      </c>
      <c r="K1835" s="130">
        <v>0</v>
      </c>
      <c r="O1835" s="205">
        <v>-4335.54</v>
      </c>
    </row>
    <row r="1836" spans="1:15" x14ac:dyDescent="0.2">
      <c r="B1836" s="130" t="s">
        <v>432</v>
      </c>
      <c r="D1836" s="130">
        <v>52799524</v>
      </c>
      <c r="F1836" s="130">
        <v>707449.62</v>
      </c>
      <c r="I1836" s="130">
        <v>0</v>
      </c>
      <c r="K1836" s="130">
        <v>0</v>
      </c>
      <c r="O1836" s="205">
        <v>707449.62</v>
      </c>
    </row>
    <row r="1837" spans="1:15" x14ac:dyDescent="0.2">
      <c r="B1837" s="130" t="s">
        <v>433</v>
      </c>
      <c r="D1837" s="130">
        <v>1016106465</v>
      </c>
      <c r="F1837" s="130">
        <v>188243.75</v>
      </c>
      <c r="I1837" s="130">
        <v>0</v>
      </c>
      <c r="K1837" s="130">
        <v>0</v>
      </c>
      <c r="O1837" s="205">
        <v>188243.75</v>
      </c>
    </row>
    <row r="1838" spans="1:15" x14ac:dyDescent="0.2">
      <c r="B1838" s="130" t="s">
        <v>448</v>
      </c>
      <c r="D1838" s="130">
        <v>51913231</v>
      </c>
      <c r="F1838" s="130">
        <v>-1568197.23</v>
      </c>
      <c r="I1838" s="130">
        <v>0</v>
      </c>
      <c r="K1838" s="130">
        <v>0</v>
      </c>
      <c r="O1838" s="205">
        <v>-1568197.23</v>
      </c>
    </row>
    <row r="1839" spans="1:15" x14ac:dyDescent="0.2">
      <c r="B1839" s="130" t="s">
        <v>457</v>
      </c>
      <c r="D1839" s="130">
        <v>51999468</v>
      </c>
      <c r="F1839" s="130">
        <v>150065</v>
      </c>
      <c r="I1839" s="130">
        <v>0</v>
      </c>
      <c r="K1839" s="130">
        <v>0</v>
      </c>
      <c r="O1839" s="205">
        <v>150065</v>
      </c>
    </row>
    <row r="1840" spans="1:15" x14ac:dyDescent="0.2">
      <c r="B1840" s="130" t="s">
        <v>460</v>
      </c>
      <c r="D1840" s="130">
        <v>1023872258</v>
      </c>
      <c r="F1840" s="130">
        <v>-9567.84</v>
      </c>
      <c r="I1840" s="130">
        <v>0</v>
      </c>
      <c r="K1840" s="130">
        <v>0</v>
      </c>
      <c r="O1840" s="205">
        <v>-9567.84</v>
      </c>
    </row>
    <row r="1841" spans="2:15" x14ac:dyDescent="0.2">
      <c r="B1841" s="130" t="s">
        <v>477</v>
      </c>
      <c r="D1841" s="130">
        <v>1022968485</v>
      </c>
      <c r="F1841" s="130">
        <v>250991.72</v>
      </c>
      <c r="I1841" s="130">
        <v>0</v>
      </c>
      <c r="K1841" s="130">
        <v>0</v>
      </c>
      <c r="O1841" s="205">
        <v>250991.72</v>
      </c>
    </row>
    <row r="1842" spans="2:15" x14ac:dyDescent="0.2">
      <c r="B1842" s="130" t="s">
        <v>485</v>
      </c>
      <c r="D1842" s="130">
        <v>1019022306</v>
      </c>
      <c r="F1842" s="130">
        <v>1234371.6000000001</v>
      </c>
      <c r="I1842" s="130">
        <v>0</v>
      </c>
      <c r="K1842" s="130">
        <v>0</v>
      </c>
      <c r="O1842" s="205">
        <v>1234371.6000000001</v>
      </c>
    </row>
    <row r="1843" spans="2:15" x14ac:dyDescent="0.2">
      <c r="B1843" s="130" t="s">
        <v>493</v>
      </c>
      <c r="D1843" s="130" t="s">
        <v>494</v>
      </c>
      <c r="F1843" s="130">
        <v>58850.94</v>
      </c>
      <c r="I1843" s="130">
        <v>0</v>
      </c>
      <c r="K1843" s="130">
        <v>0</v>
      </c>
      <c r="O1843" s="205">
        <v>58850.94</v>
      </c>
    </row>
    <row r="1844" spans="2:15" x14ac:dyDescent="0.2">
      <c r="B1844" s="130" t="s">
        <v>511</v>
      </c>
      <c r="D1844" s="130">
        <v>1001272761</v>
      </c>
      <c r="F1844" s="130">
        <v>298855.07</v>
      </c>
      <c r="I1844" s="130">
        <v>0</v>
      </c>
      <c r="K1844" s="130">
        <v>0</v>
      </c>
      <c r="O1844" s="205">
        <v>298855.07</v>
      </c>
    </row>
    <row r="1845" spans="2:15" x14ac:dyDescent="0.2">
      <c r="B1845" s="130" t="s">
        <v>549</v>
      </c>
      <c r="D1845" s="130">
        <v>1023934439</v>
      </c>
      <c r="F1845" s="130">
        <v>175694.19</v>
      </c>
      <c r="I1845" s="130">
        <v>0</v>
      </c>
      <c r="K1845" s="130">
        <v>0</v>
      </c>
      <c r="O1845" s="205">
        <v>175694.19</v>
      </c>
    </row>
    <row r="1846" spans="2:15" x14ac:dyDescent="0.2">
      <c r="B1846" s="130" t="s">
        <v>602</v>
      </c>
      <c r="D1846" s="130">
        <v>1033763162</v>
      </c>
      <c r="F1846" s="130">
        <v>-1449403</v>
      </c>
      <c r="I1846" s="130">
        <v>0</v>
      </c>
      <c r="K1846" s="130">
        <v>0</v>
      </c>
      <c r="O1846" s="205">
        <v>-1449403</v>
      </c>
    </row>
    <row r="1847" spans="2:15" x14ac:dyDescent="0.2">
      <c r="B1847" s="130" t="s">
        <v>608</v>
      </c>
      <c r="D1847" s="130">
        <v>1016108806</v>
      </c>
      <c r="F1847" s="130">
        <v>62482.080000000002</v>
      </c>
      <c r="I1847" s="130">
        <v>0</v>
      </c>
      <c r="K1847" s="130">
        <v>0</v>
      </c>
      <c r="O1847" s="205">
        <v>62482.080000000002</v>
      </c>
    </row>
    <row r="1848" spans="2:15" x14ac:dyDescent="0.2">
      <c r="B1848" s="130" t="s">
        <v>613</v>
      </c>
      <c r="D1848" s="130">
        <v>1057607910</v>
      </c>
      <c r="F1848" s="130">
        <v>1194873</v>
      </c>
      <c r="I1848" s="130">
        <v>0</v>
      </c>
      <c r="K1848" s="130">
        <v>0</v>
      </c>
      <c r="O1848" s="205">
        <v>1194873</v>
      </c>
    </row>
    <row r="1849" spans="2:15" x14ac:dyDescent="0.2">
      <c r="B1849" s="130" t="s">
        <v>628</v>
      </c>
      <c r="D1849" s="130">
        <v>66711901</v>
      </c>
      <c r="F1849" s="130">
        <v>112035.72</v>
      </c>
      <c r="I1849" s="130">
        <v>0</v>
      </c>
      <c r="K1849" s="130">
        <v>0</v>
      </c>
      <c r="O1849" s="205">
        <v>112035.72</v>
      </c>
    </row>
    <row r="1850" spans="2:15" x14ac:dyDescent="0.2">
      <c r="B1850" s="130" t="s">
        <v>641</v>
      </c>
      <c r="D1850" s="130">
        <v>1034776666</v>
      </c>
      <c r="F1850" s="130">
        <v>771126.6</v>
      </c>
      <c r="I1850" s="130">
        <v>0</v>
      </c>
      <c r="K1850" s="130">
        <v>0</v>
      </c>
      <c r="O1850" s="205">
        <v>771126.6</v>
      </c>
    </row>
    <row r="1851" spans="2:15" x14ac:dyDescent="0.2">
      <c r="B1851" s="130" t="s">
        <v>642</v>
      </c>
      <c r="D1851" s="130">
        <v>1023000463</v>
      </c>
      <c r="F1851" s="130">
        <v>-1161734.1100000001</v>
      </c>
      <c r="I1851" s="130">
        <v>0</v>
      </c>
      <c r="K1851" s="130">
        <v>0</v>
      </c>
      <c r="O1851" s="205">
        <v>-1161734.1100000001</v>
      </c>
    </row>
    <row r="1852" spans="2:15" x14ac:dyDescent="0.2">
      <c r="B1852" s="130" t="s">
        <v>644</v>
      </c>
      <c r="D1852" s="130">
        <v>1023368325</v>
      </c>
      <c r="F1852" s="130">
        <v>-16739.52</v>
      </c>
      <c r="I1852" s="130">
        <v>0</v>
      </c>
      <c r="K1852" s="130">
        <v>0</v>
      </c>
      <c r="O1852" s="205">
        <v>-16739.52</v>
      </c>
    </row>
    <row r="1853" spans="2:15" x14ac:dyDescent="0.2">
      <c r="B1853" s="130" t="s">
        <v>646</v>
      </c>
      <c r="D1853" s="130">
        <v>1016055423</v>
      </c>
      <c r="F1853" s="130">
        <v>346169.4</v>
      </c>
      <c r="I1853" s="130">
        <v>0</v>
      </c>
      <c r="K1853" s="130">
        <v>0</v>
      </c>
      <c r="O1853" s="205">
        <v>346169.4</v>
      </c>
    </row>
    <row r="1854" spans="2:15" x14ac:dyDescent="0.2">
      <c r="B1854" s="130" t="s">
        <v>647</v>
      </c>
      <c r="D1854" s="130">
        <v>1032797110</v>
      </c>
      <c r="F1854" s="130">
        <v>117129.46</v>
      </c>
      <c r="I1854" s="130">
        <v>0</v>
      </c>
      <c r="K1854" s="130">
        <v>0</v>
      </c>
      <c r="O1854" s="205">
        <v>117129.46</v>
      </c>
    </row>
    <row r="1855" spans="2:15" x14ac:dyDescent="0.2">
      <c r="B1855" s="130" t="s">
        <v>650</v>
      </c>
      <c r="D1855" s="130">
        <v>1003500978</v>
      </c>
      <c r="F1855" s="130">
        <v>-949.78</v>
      </c>
      <c r="I1855" s="130">
        <v>0</v>
      </c>
      <c r="K1855" s="130">
        <v>0</v>
      </c>
      <c r="O1855" s="205">
        <v>-949.78</v>
      </c>
    </row>
    <row r="1856" spans="2:15" x14ac:dyDescent="0.2">
      <c r="B1856" s="130" t="s">
        <v>679</v>
      </c>
      <c r="D1856" s="130">
        <v>1014176036</v>
      </c>
      <c r="F1856" s="130">
        <v>632812.96</v>
      </c>
      <c r="I1856" s="130">
        <v>0</v>
      </c>
      <c r="K1856" s="130">
        <v>0</v>
      </c>
      <c r="O1856" s="205">
        <v>632812.96</v>
      </c>
    </row>
    <row r="1857" spans="2:15" x14ac:dyDescent="0.2">
      <c r="B1857" s="130" t="s">
        <v>683</v>
      </c>
      <c r="D1857" s="130">
        <v>1032483178</v>
      </c>
      <c r="F1857" s="130">
        <v>-30044.9</v>
      </c>
      <c r="I1857" s="130">
        <v>0</v>
      </c>
      <c r="K1857" s="130">
        <v>0</v>
      </c>
      <c r="O1857" s="205">
        <v>-30044.9</v>
      </c>
    </row>
    <row r="1858" spans="2:15" x14ac:dyDescent="0.2">
      <c r="B1858" s="130" t="s">
        <v>689</v>
      </c>
      <c r="D1858" s="130">
        <v>52800030</v>
      </c>
      <c r="F1858" s="130">
        <v>64499.24</v>
      </c>
      <c r="I1858" s="130">
        <v>0</v>
      </c>
      <c r="K1858" s="130">
        <v>0</v>
      </c>
      <c r="O1858" s="205">
        <v>64499.24</v>
      </c>
    </row>
    <row r="1859" spans="2:15" x14ac:dyDescent="0.2">
      <c r="B1859" s="130" t="s">
        <v>695</v>
      </c>
      <c r="D1859" s="130">
        <v>1025522309</v>
      </c>
      <c r="F1859" s="130">
        <v>-6526.74</v>
      </c>
      <c r="I1859" s="130">
        <v>0</v>
      </c>
      <c r="K1859" s="130">
        <v>0</v>
      </c>
      <c r="O1859" s="205">
        <v>-6526.74</v>
      </c>
    </row>
    <row r="1860" spans="2:15" x14ac:dyDescent="0.2">
      <c r="B1860" s="130" t="s">
        <v>698</v>
      </c>
      <c r="D1860" s="130">
        <v>1007428852</v>
      </c>
      <c r="F1860" s="130">
        <v>-814193.06</v>
      </c>
      <c r="I1860" s="130">
        <v>0</v>
      </c>
      <c r="K1860" s="130">
        <v>0</v>
      </c>
      <c r="O1860" s="205">
        <v>-814193.06</v>
      </c>
    </row>
    <row r="1861" spans="2:15" x14ac:dyDescent="0.2">
      <c r="B1861" s="130" t="s">
        <v>716</v>
      </c>
      <c r="D1861" s="130">
        <v>1030525717</v>
      </c>
      <c r="F1861" s="130">
        <v>-23585.599999999999</v>
      </c>
      <c r="I1861" s="130">
        <v>0</v>
      </c>
      <c r="K1861" s="130">
        <v>0</v>
      </c>
      <c r="O1861" s="205">
        <v>-23585.599999999999</v>
      </c>
    </row>
    <row r="1862" spans="2:15" x14ac:dyDescent="0.2">
      <c r="B1862" s="130" t="s">
        <v>718</v>
      </c>
      <c r="D1862" s="130">
        <v>1070730630</v>
      </c>
      <c r="F1862" s="130">
        <v>-39122.97</v>
      </c>
      <c r="I1862" s="130">
        <v>0</v>
      </c>
      <c r="K1862" s="130">
        <v>0</v>
      </c>
      <c r="O1862" s="205">
        <v>-39122.97</v>
      </c>
    </row>
    <row r="1863" spans="2:15" x14ac:dyDescent="0.2">
      <c r="B1863" s="130" t="s">
        <v>734</v>
      </c>
      <c r="D1863" s="130">
        <v>1001119290</v>
      </c>
      <c r="F1863" s="130">
        <v>-10934.91</v>
      </c>
      <c r="I1863" s="130">
        <v>0</v>
      </c>
      <c r="K1863" s="130">
        <v>0</v>
      </c>
      <c r="O1863" s="205">
        <v>-10934.91</v>
      </c>
    </row>
    <row r="1864" spans="2:15" x14ac:dyDescent="0.2">
      <c r="B1864" s="130" t="s">
        <v>744</v>
      </c>
      <c r="D1864" s="130">
        <v>52175422</v>
      </c>
      <c r="F1864" s="130">
        <v>-120171.26</v>
      </c>
      <c r="I1864" s="130">
        <v>0</v>
      </c>
      <c r="K1864" s="130">
        <v>0</v>
      </c>
      <c r="O1864" s="205">
        <v>-120171.26</v>
      </c>
    </row>
    <row r="1865" spans="2:15" x14ac:dyDescent="0.2">
      <c r="B1865" s="130" t="s">
        <v>761</v>
      </c>
      <c r="D1865" s="130">
        <v>1193088681</v>
      </c>
      <c r="F1865" s="130">
        <v>497800.2</v>
      </c>
      <c r="I1865" s="130">
        <v>0</v>
      </c>
      <c r="K1865" s="130">
        <v>0</v>
      </c>
      <c r="O1865" s="205">
        <v>497800.2</v>
      </c>
    </row>
    <row r="1866" spans="2:15" x14ac:dyDescent="0.2">
      <c r="B1866" s="130" t="s">
        <v>782</v>
      </c>
      <c r="D1866" s="130">
        <v>1000378292</v>
      </c>
      <c r="F1866" s="130">
        <v>-1134114</v>
      </c>
      <c r="I1866" s="130">
        <v>0</v>
      </c>
      <c r="K1866" s="130">
        <v>0</v>
      </c>
      <c r="O1866" s="205">
        <v>-1134114</v>
      </c>
    </row>
    <row r="1867" spans="2:15" x14ac:dyDescent="0.2">
      <c r="B1867" s="130" t="s">
        <v>786</v>
      </c>
      <c r="D1867" s="130">
        <v>1033096148</v>
      </c>
      <c r="F1867" s="130">
        <v>-41848.69</v>
      </c>
      <c r="I1867" s="130">
        <v>0</v>
      </c>
      <c r="K1867" s="130">
        <v>0</v>
      </c>
      <c r="O1867" s="205">
        <v>-41848.69</v>
      </c>
    </row>
    <row r="1868" spans="2:15" x14ac:dyDescent="0.2">
      <c r="B1868" s="130" t="s">
        <v>787</v>
      </c>
      <c r="D1868" s="130">
        <v>1005929699</v>
      </c>
      <c r="F1868" s="130">
        <v>171511.03</v>
      </c>
      <c r="I1868" s="130">
        <v>0</v>
      </c>
      <c r="K1868" s="130">
        <v>0</v>
      </c>
      <c r="O1868" s="205">
        <v>171511.03</v>
      </c>
    </row>
    <row r="1869" spans="2:15" x14ac:dyDescent="0.2">
      <c r="B1869" s="130" t="s">
        <v>795</v>
      </c>
      <c r="D1869" s="130">
        <v>1023039143</v>
      </c>
      <c r="F1869" s="130">
        <v>141468.35999999999</v>
      </c>
      <c r="I1869" s="130">
        <v>0</v>
      </c>
      <c r="K1869" s="130">
        <v>0</v>
      </c>
      <c r="O1869" s="205">
        <v>141468.35999999999</v>
      </c>
    </row>
    <row r="1870" spans="2:15" x14ac:dyDescent="0.2">
      <c r="B1870" s="130" t="s">
        <v>796</v>
      </c>
      <c r="D1870" s="130">
        <v>1001116149</v>
      </c>
      <c r="F1870" s="130">
        <v>406653.64</v>
      </c>
      <c r="I1870" s="130">
        <v>0</v>
      </c>
      <c r="K1870" s="130">
        <v>0</v>
      </c>
      <c r="O1870" s="205">
        <v>406653.64</v>
      </c>
    </row>
    <row r="1871" spans="2:15" x14ac:dyDescent="0.2">
      <c r="B1871" s="130" t="s">
        <v>797</v>
      </c>
      <c r="D1871" s="130">
        <v>1000603427</v>
      </c>
      <c r="F1871" s="130">
        <v>47632.53</v>
      </c>
      <c r="I1871" s="130">
        <v>0</v>
      </c>
      <c r="K1871" s="130">
        <v>0</v>
      </c>
      <c r="O1871" s="205">
        <v>47632.53</v>
      </c>
    </row>
    <row r="1872" spans="2:15" x14ac:dyDescent="0.2">
      <c r="B1872" s="130" t="s">
        <v>809</v>
      </c>
      <c r="D1872" s="130">
        <v>1012320557</v>
      </c>
      <c r="F1872" s="130">
        <v>-1612778.84</v>
      </c>
      <c r="I1872" s="130">
        <v>0</v>
      </c>
      <c r="K1872" s="130">
        <v>0</v>
      </c>
      <c r="O1872" s="205">
        <v>-1612778.84</v>
      </c>
    </row>
    <row r="1873" spans="1:15" x14ac:dyDescent="0.2">
      <c r="B1873" s="130" t="s">
        <v>835</v>
      </c>
      <c r="D1873" s="130">
        <v>1034282125</v>
      </c>
      <c r="F1873" s="130">
        <v>-58832.5</v>
      </c>
      <c r="I1873" s="130">
        <v>0</v>
      </c>
      <c r="K1873" s="130">
        <v>0</v>
      </c>
      <c r="O1873" s="205">
        <v>-58832.5</v>
      </c>
    </row>
    <row r="1874" spans="1:15" x14ac:dyDescent="0.2">
      <c r="B1874" s="130" t="s">
        <v>854</v>
      </c>
      <c r="D1874" s="130">
        <v>1034398886</v>
      </c>
      <c r="F1874" s="130">
        <v>-355229.26</v>
      </c>
      <c r="I1874" s="130">
        <v>0</v>
      </c>
      <c r="K1874" s="130">
        <v>0</v>
      </c>
      <c r="O1874" s="205">
        <v>-355229.26</v>
      </c>
    </row>
    <row r="1875" spans="1:15" x14ac:dyDescent="0.2">
      <c r="B1875" s="130" t="s">
        <v>860</v>
      </c>
      <c r="D1875" s="130">
        <v>1024566105</v>
      </c>
      <c r="F1875" s="130">
        <v>376037.68</v>
      </c>
      <c r="I1875" s="130">
        <v>0</v>
      </c>
      <c r="K1875" s="130">
        <v>0</v>
      </c>
      <c r="O1875" s="205">
        <v>376037.68</v>
      </c>
    </row>
    <row r="1876" spans="1:15" x14ac:dyDescent="0.2">
      <c r="B1876" s="130" t="s">
        <v>861</v>
      </c>
      <c r="D1876" s="130">
        <v>1032455256</v>
      </c>
      <c r="F1876" s="130">
        <v>409108.46</v>
      </c>
      <c r="I1876" s="130">
        <v>0</v>
      </c>
      <c r="K1876" s="130">
        <v>0</v>
      </c>
      <c r="O1876" s="205">
        <v>409108.46</v>
      </c>
    </row>
    <row r="1877" spans="1:15" x14ac:dyDescent="0.2">
      <c r="B1877" s="130" t="s">
        <v>875</v>
      </c>
      <c r="D1877" s="130">
        <v>1000135028</v>
      </c>
      <c r="F1877" s="130">
        <v>-1289506.94</v>
      </c>
      <c r="I1877" s="130">
        <v>0</v>
      </c>
      <c r="K1877" s="130">
        <v>0</v>
      </c>
      <c r="O1877" s="205">
        <v>-1289506.94</v>
      </c>
    </row>
    <row r="1878" spans="1:15" x14ac:dyDescent="0.2">
      <c r="B1878" s="130" t="s">
        <v>885</v>
      </c>
      <c r="D1878" s="130">
        <v>1001116451</v>
      </c>
      <c r="F1878" s="130">
        <v>1449499.5</v>
      </c>
      <c r="I1878" s="130">
        <v>0</v>
      </c>
      <c r="K1878" s="130">
        <v>0</v>
      </c>
      <c r="O1878" s="205">
        <v>1449499.5</v>
      </c>
    </row>
    <row r="1879" spans="1:15" x14ac:dyDescent="0.2">
      <c r="B1879" s="130" t="s">
        <v>893</v>
      </c>
      <c r="D1879" s="130" t="s">
        <v>894</v>
      </c>
      <c r="F1879" s="130">
        <v>-1126771.44</v>
      </c>
      <c r="I1879" s="130">
        <v>0</v>
      </c>
      <c r="K1879" s="130">
        <v>0</v>
      </c>
      <c r="O1879" s="205">
        <v>-1126771.44</v>
      </c>
    </row>
    <row r="1880" spans="1:15" x14ac:dyDescent="0.2">
      <c r="B1880" s="130" t="s">
        <v>912</v>
      </c>
      <c r="D1880" s="130">
        <v>1001203567</v>
      </c>
      <c r="F1880" s="130">
        <v>-50218</v>
      </c>
      <c r="I1880" s="130">
        <v>0</v>
      </c>
      <c r="K1880" s="130">
        <v>0</v>
      </c>
      <c r="O1880" s="205">
        <v>-50218</v>
      </c>
    </row>
    <row r="1881" spans="1:15" x14ac:dyDescent="0.2">
      <c r="B1881" s="130" t="s">
        <v>918</v>
      </c>
      <c r="D1881" s="130">
        <v>1001044701</v>
      </c>
      <c r="F1881" s="130">
        <v>0.26</v>
      </c>
      <c r="I1881" s="130">
        <v>0</v>
      </c>
      <c r="K1881" s="130">
        <v>0</v>
      </c>
      <c r="O1881" s="205">
        <v>0.26</v>
      </c>
    </row>
    <row r="1882" spans="1:15" x14ac:dyDescent="0.2">
      <c r="B1882" s="130" t="s">
        <v>930</v>
      </c>
      <c r="D1882" s="130">
        <v>1013677661</v>
      </c>
      <c r="F1882" s="130">
        <v>-1168078.1200000001</v>
      </c>
      <c r="I1882" s="130">
        <v>0</v>
      </c>
      <c r="K1882" s="130">
        <v>0</v>
      </c>
      <c r="O1882" s="205">
        <v>-1168078.1200000001</v>
      </c>
    </row>
    <row r="1883" spans="1:15" x14ac:dyDescent="0.2">
      <c r="B1883" s="130" t="s">
        <v>931</v>
      </c>
      <c r="D1883" s="130">
        <v>46683454</v>
      </c>
      <c r="F1883" s="130">
        <v>514515.22</v>
      </c>
      <c r="I1883" s="130">
        <v>0</v>
      </c>
      <c r="K1883" s="130">
        <v>0</v>
      </c>
      <c r="O1883" s="205">
        <v>514515.22</v>
      </c>
    </row>
    <row r="1884" spans="1:15" x14ac:dyDescent="0.2">
      <c r="B1884" s="130" t="s">
        <v>937</v>
      </c>
      <c r="D1884" s="130">
        <v>1031155767</v>
      </c>
      <c r="F1884" s="130">
        <v>117527.8</v>
      </c>
      <c r="I1884" s="130">
        <v>0</v>
      </c>
      <c r="K1884" s="130">
        <v>0</v>
      </c>
      <c r="O1884" s="205">
        <v>117527.8</v>
      </c>
    </row>
    <row r="1885" spans="1:15" x14ac:dyDescent="0.2">
      <c r="B1885" s="130" t="s">
        <v>939</v>
      </c>
      <c r="D1885" s="130">
        <v>1005995975</v>
      </c>
      <c r="F1885" s="130">
        <v>-60390.85</v>
      </c>
      <c r="I1885" s="130">
        <v>0</v>
      </c>
      <c r="K1885" s="130">
        <v>0</v>
      </c>
      <c r="O1885" s="205">
        <v>-60390.85</v>
      </c>
    </row>
    <row r="1886" spans="1:15" x14ac:dyDescent="0.2">
      <c r="A1886" s="130" t="s">
        <v>1278</v>
      </c>
      <c r="F1886" s="130">
        <v>5522299.8300000001</v>
      </c>
      <c r="I1886" s="130">
        <v>0</v>
      </c>
      <c r="K1886" s="130">
        <v>0</v>
      </c>
      <c r="O1886" s="205">
        <v>5522299.8300000001</v>
      </c>
    </row>
    <row r="1887" spans="1:15" x14ac:dyDescent="0.2">
      <c r="A1887" s="130" t="s">
        <v>1279</v>
      </c>
      <c r="F1887" s="130">
        <v>5522299.8300000001</v>
      </c>
      <c r="I1887" s="130">
        <v>0</v>
      </c>
      <c r="K1887" s="130">
        <v>0</v>
      </c>
      <c r="O1887" s="205">
        <v>5522299.8300000001</v>
      </c>
    </row>
    <row r="1888" spans="1:15" x14ac:dyDescent="0.2">
      <c r="B1888" s="130" t="s">
        <v>378</v>
      </c>
      <c r="D1888" s="130">
        <v>52286338</v>
      </c>
      <c r="F1888" s="130">
        <v>-18635</v>
      </c>
      <c r="I1888" s="130">
        <v>0</v>
      </c>
      <c r="K1888" s="130">
        <v>0</v>
      </c>
      <c r="O1888" s="205">
        <v>-18635</v>
      </c>
    </row>
    <row r="1889" spans="2:15" x14ac:dyDescent="0.2">
      <c r="B1889" s="130" t="s">
        <v>385</v>
      </c>
      <c r="D1889" s="130">
        <v>1010840246</v>
      </c>
      <c r="F1889" s="130">
        <v>59920</v>
      </c>
      <c r="I1889" s="130">
        <v>0</v>
      </c>
      <c r="K1889" s="130">
        <v>0</v>
      </c>
      <c r="O1889" s="205">
        <v>59920</v>
      </c>
    </row>
    <row r="1890" spans="2:15" x14ac:dyDescent="0.2">
      <c r="B1890" s="130" t="s">
        <v>392</v>
      </c>
      <c r="D1890" s="130">
        <v>1000591042</v>
      </c>
      <c r="F1890" s="130">
        <v>93179.66</v>
      </c>
      <c r="I1890" s="130">
        <v>0</v>
      </c>
      <c r="K1890" s="130">
        <v>0</v>
      </c>
      <c r="O1890" s="205">
        <v>93179.66</v>
      </c>
    </row>
    <row r="1891" spans="2:15" x14ac:dyDescent="0.2">
      <c r="B1891" s="130" t="s">
        <v>427</v>
      </c>
      <c r="D1891" s="130" t="s">
        <v>428</v>
      </c>
      <c r="F1891" s="130">
        <v>203580</v>
      </c>
      <c r="I1891" s="130">
        <v>0</v>
      </c>
      <c r="K1891" s="130">
        <v>0</v>
      </c>
      <c r="O1891" s="205">
        <v>203580</v>
      </c>
    </row>
    <row r="1892" spans="2:15" x14ac:dyDescent="0.2">
      <c r="B1892" s="130" t="s">
        <v>429</v>
      </c>
      <c r="D1892" s="130">
        <v>1007005713</v>
      </c>
      <c r="F1892" s="130">
        <v>32308.37</v>
      </c>
      <c r="I1892" s="130">
        <v>0</v>
      </c>
      <c r="K1892" s="130">
        <v>0</v>
      </c>
      <c r="O1892" s="205">
        <v>32308.37</v>
      </c>
    </row>
    <row r="1893" spans="2:15" x14ac:dyDescent="0.2">
      <c r="B1893" s="130" t="s">
        <v>432</v>
      </c>
      <c r="D1893" s="130">
        <v>52799524</v>
      </c>
      <c r="F1893" s="130">
        <v>105895.67</v>
      </c>
      <c r="I1893" s="130">
        <v>0</v>
      </c>
      <c r="K1893" s="130">
        <v>0</v>
      </c>
      <c r="O1893" s="205">
        <v>105895.67</v>
      </c>
    </row>
    <row r="1894" spans="2:15" x14ac:dyDescent="0.2">
      <c r="B1894" s="130" t="s">
        <v>433</v>
      </c>
      <c r="D1894" s="130">
        <v>1016106465</v>
      </c>
      <c r="F1894" s="130">
        <v>22598.29</v>
      </c>
      <c r="I1894" s="130">
        <v>0</v>
      </c>
      <c r="K1894" s="130">
        <v>0</v>
      </c>
      <c r="O1894" s="205">
        <v>22598.29</v>
      </c>
    </row>
    <row r="1895" spans="2:15" x14ac:dyDescent="0.2">
      <c r="B1895" s="130" t="s">
        <v>448</v>
      </c>
      <c r="D1895" s="130">
        <v>51913231</v>
      </c>
      <c r="F1895" s="130">
        <v>-155569.67000000001</v>
      </c>
      <c r="I1895" s="130">
        <v>0</v>
      </c>
      <c r="K1895" s="130">
        <v>0</v>
      </c>
      <c r="O1895" s="205">
        <v>-155569.67000000001</v>
      </c>
    </row>
    <row r="1896" spans="2:15" x14ac:dyDescent="0.2">
      <c r="B1896" s="130" t="s">
        <v>457</v>
      </c>
      <c r="D1896" s="130">
        <v>51999468</v>
      </c>
      <c r="F1896" s="130">
        <v>-6133</v>
      </c>
      <c r="I1896" s="130">
        <v>0</v>
      </c>
      <c r="K1896" s="130">
        <v>0</v>
      </c>
      <c r="O1896" s="205">
        <v>-6133</v>
      </c>
    </row>
    <row r="1897" spans="2:15" x14ac:dyDescent="0.2">
      <c r="B1897" s="130" t="s">
        <v>460</v>
      </c>
      <c r="D1897" s="130">
        <v>1023872258</v>
      </c>
      <c r="F1897" s="130">
        <v>25646.55</v>
      </c>
      <c r="I1897" s="130">
        <v>0</v>
      </c>
      <c r="K1897" s="130">
        <v>0</v>
      </c>
      <c r="O1897" s="205">
        <v>25646.55</v>
      </c>
    </row>
    <row r="1898" spans="2:15" x14ac:dyDescent="0.2">
      <c r="B1898" s="130" t="s">
        <v>477</v>
      </c>
      <c r="D1898" s="130">
        <v>1022968485</v>
      </c>
      <c r="F1898" s="130">
        <v>30131.06</v>
      </c>
      <c r="I1898" s="130">
        <v>0</v>
      </c>
      <c r="K1898" s="130">
        <v>0</v>
      </c>
      <c r="O1898" s="205">
        <v>30131.06</v>
      </c>
    </row>
    <row r="1899" spans="2:15" x14ac:dyDescent="0.2">
      <c r="B1899" s="130" t="s">
        <v>485</v>
      </c>
      <c r="D1899" s="130">
        <v>1019022306</v>
      </c>
      <c r="F1899" s="130">
        <v>148425.81</v>
      </c>
      <c r="I1899" s="130">
        <v>0</v>
      </c>
      <c r="K1899" s="130">
        <v>0</v>
      </c>
      <c r="O1899" s="205">
        <v>148425.81</v>
      </c>
    </row>
    <row r="1900" spans="2:15" x14ac:dyDescent="0.2">
      <c r="B1900" s="130" t="s">
        <v>493</v>
      </c>
      <c r="D1900" s="130" t="s">
        <v>494</v>
      </c>
      <c r="F1900" s="130">
        <v>-34277.33</v>
      </c>
      <c r="I1900" s="130">
        <v>0</v>
      </c>
      <c r="K1900" s="130">
        <v>0</v>
      </c>
      <c r="O1900" s="205">
        <v>-34277.33</v>
      </c>
    </row>
    <row r="1901" spans="2:15" x14ac:dyDescent="0.2">
      <c r="B1901" s="130" t="s">
        <v>511</v>
      </c>
      <c r="D1901" s="130">
        <v>1001272761</v>
      </c>
      <c r="F1901" s="130">
        <v>55829.18</v>
      </c>
      <c r="I1901" s="130">
        <v>0</v>
      </c>
      <c r="K1901" s="130">
        <v>0</v>
      </c>
      <c r="O1901" s="205">
        <v>55829.18</v>
      </c>
    </row>
    <row r="1902" spans="2:15" x14ac:dyDescent="0.2">
      <c r="B1902" s="130" t="s">
        <v>549</v>
      </c>
      <c r="D1902" s="130">
        <v>1023934439</v>
      </c>
      <c r="F1902" s="130">
        <v>21091.74</v>
      </c>
      <c r="I1902" s="130">
        <v>0</v>
      </c>
      <c r="K1902" s="130">
        <v>0</v>
      </c>
      <c r="O1902" s="205">
        <v>21091.74</v>
      </c>
    </row>
    <row r="1903" spans="2:15" x14ac:dyDescent="0.2">
      <c r="B1903" s="130" t="s">
        <v>602</v>
      </c>
      <c r="D1903" s="130">
        <v>1033763162</v>
      </c>
      <c r="F1903" s="130">
        <v>-156065</v>
      </c>
      <c r="I1903" s="130">
        <v>0</v>
      </c>
      <c r="K1903" s="130">
        <v>0</v>
      </c>
      <c r="O1903" s="205">
        <v>-156065</v>
      </c>
    </row>
    <row r="1904" spans="2:15" x14ac:dyDescent="0.2">
      <c r="B1904" s="130" t="s">
        <v>608</v>
      </c>
      <c r="D1904" s="130">
        <v>1016108806</v>
      </c>
      <c r="F1904" s="130">
        <v>-13220</v>
      </c>
      <c r="I1904" s="130">
        <v>0</v>
      </c>
      <c r="K1904" s="130">
        <v>0</v>
      </c>
      <c r="O1904" s="205">
        <v>-13220</v>
      </c>
    </row>
    <row r="1905" spans="2:15" x14ac:dyDescent="0.2">
      <c r="B1905" s="130" t="s">
        <v>613</v>
      </c>
      <c r="D1905" s="130">
        <v>1057607910</v>
      </c>
      <c r="F1905" s="130">
        <v>159992</v>
      </c>
      <c r="I1905" s="130">
        <v>0</v>
      </c>
      <c r="K1905" s="130">
        <v>0</v>
      </c>
      <c r="O1905" s="205">
        <v>159992</v>
      </c>
    </row>
    <row r="1906" spans="2:15" x14ac:dyDescent="0.2">
      <c r="B1906" s="130" t="s">
        <v>628</v>
      </c>
      <c r="D1906" s="130">
        <v>66711901</v>
      </c>
      <c r="F1906" s="130">
        <v>-10698.34</v>
      </c>
      <c r="I1906" s="130">
        <v>0</v>
      </c>
      <c r="K1906" s="130">
        <v>0</v>
      </c>
      <c r="O1906" s="205">
        <v>-10698.34</v>
      </c>
    </row>
    <row r="1907" spans="2:15" x14ac:dyDescent="0.2">
      <c r="B1907" s="130" t="s">
        <v>641</v>
      </c>
      <c r="D1907" s="130">
        <v>1034776666</v>
      </c>
      <c r="F1907" s="130">
        <v>116936</v>
      </c>
      <c r="I1907" s="130">
        <v>0</v>
      </c>
      <c r="K1907" s="130">
        <v>0</v>
      </c>
      <c r="O1907" s="205">
        <v>116936</v>
      </c>
    </row>
    <row r="1908" spans="2:15" x14ac:dyDescent="0.2">
      <c r="B1908" s="130" t="s">
        <v>642</v>
      </c>
      <c r="D1908" s="130">
        <v>1023000463</v>
      </c>
      <c r="F1908" s="130">
        <v>-57653.599999999999</v>
      </c>
      <c r="I1908" s="130">
        <v>0</v>
      </c>
      <c r="K1908" s="130">
        <v>0</v>
      </c>
      <c r="O1908" s="205">
        <v>-57653.599999999999</v>
      </c>
    </row>
    <row r="1909" spans="2:15" x14ac:dyDescent="0.2">
      <c r="B1909" s="130" t="s">
        <v>644</v>
      </c>
      <c r="D1909" s="130">
        <v>1023368325</v>
      </c>
      <c r="F1909" s="130">
        <v>7029.42</v>
      </c>
      <c r="I1909" s="130">
        <v>0</v>
      </c>
      <c r="K1909" s="130">
        <v>0</v>
      </c>
      <c r="O1909" s="205">
        <v>7029.42</v>
      </c>
    </row>
    <row r="1910" spans="2:15" x14ac:dyDescent="0.2">
      <c r="B1910" s="130" t="s">
        <v>646</v>
      </c>
      <c r="D1910" s="130">
        <v>1016055423</v>
      </c>
      <c r="F1910" s="130">
        <v>41556.949999999997</v>
      </c>
      <c r="I1910" s="130">
        <v>0</v>
      </c>
      <c r="K1910" s="130">
        <v>0</v>
      </c>
      <c r="O1910" s="205">
        <v>41556.949999999997</v>
      </c>
    </row>
    <row r="1911" spans="2:15" x14ac:dyDescent="0.2">
      <c r="B1911" s="130" t="s">
        <v>647</v>
      </c>
      <c r="D1911" s="130">
        <v>1032797110</v>
      </c>
      <c r="F1911" s="130">
        <v>14061.16</v>
      </c>
      <c r="I1911" s="130">
        <v>0</v>
      </c>
      <c r="K1911" s="130">
        <v>0</v>
      </c>
      <c r="O1911" s="205">
        <v>14061.16</v>
      </c>
    </row>
    <row r="1912" spans="2:15" x14ac:dyDescent="0.2">
      <c r="B1912" s="130" t="s">
        <v>650</v>
      </c>
      <c r="D1912" s="130">
        <v>1003500978</v>
      </c>
      <c r="F1912" s="130">
        <v>13702.53</v>
      </c>
      <c r="I1912" s="130">
        <v>0</v>
      </c>
      <c r="K1912" s="130">
        <v>0</v>
      </c>
      <c r="O1912" s="205">
        <v>13702.53</v>
      </c>
    </row>
    <row r="1913" spans="2:15" x14ac:dyDescent="0.2">
      <c r="B1913" s="130" t="s">
        <v>679</v>
      </c>
      <c r="D1913" s="130">
        <v>1014176036</v>
      </c>
      <c r="F1913" s="130">
        <v>100538.18</v>
      </c>
      <c r="I1913" s="130">
        <v>0</v>
      </c>
      <c r="K1913" s="130">
        <v>0</v>
      </c>
      <c r="O1913" s="205">
        <v>100538.18</v>
      </c>
    </row>
    <row r="1914" spans="2:15" x14ac:dyDescent="0.2">
      <c r="B1914" s="130" t="s">
        <v>683</v>
      </c>
      <c r="D1914" s="130">
        <v>1032483178</v>
      </c>
      <c r="F1914" s="130">
        <v>33234</v>
      </c>
      <c r="I1914" s="130">
        <v>0</v>
      </c>
      <c r="K1914" s="130">
        <v>0</v>
      </c>
      <c r="O1914" s="205">
        <v>33234</v>
      </c>
    </row>
    <row r="1915" spans="2:15" x14ac:dyDescent="0.2">
      <c r="B1915" s="130" t="s">
        <v>689</v>
      </c>
      <c r="D1915" s="130">
        <v>52800030</v>
      </c>
      <c r="F1915" s="130">
        <v>-16405</v>
      </c>
      <c r="I1915" s="130">
        <v>0</v>
      </c>
      <c r="K1915" s="130">
        <v>0</v>
      </c>
      <c r="O1915" s="205">
        <v>-16405</v>
      </c>
    </row>
    <row r="1916" spans="2:15" x14ac:dyDescent="0.2">
      <c r="B1916" s="130" t="s">
        <v>695</v>
      </c>
      <c r="D1916" s="130">
        <v>1025522309</v>
      </c>
      <c r="F1916" s="130">
        <v>41861.25</v>
      </c>
      <c r="I1916" s="130">
        <v>0</v>
      </c>
      <c r="K1916" s="130">
        <v>0</v>
      </c>
      <c r="O1916" s="205">
        <v>41861.25</v>
      </c>
    </row>
    <row r="1917" spans="2:15" x14ac:dyDescent="0.2">
      <c r="B1917" s="130" t="s">
        <v>698</v>
      </c>
      <c r="D1917" s="130">
        <v>1007428852</v>
      </c>
      <c r="F1917" s="130">
        <v>-50144.44</v>
      </c>
      <c r="I1917" s="130">
        <v>0</v>
      </c>
      <c r="K1917" s="130">
        <v>0</v>
      </c>
      <c r="O1917" s="205">
        <v>-50144.44</v>
      </c>
    </row>
    <row r="1918" spans="2:15" x14ac:dyDescent="0.2">
      <c r="B1918" s="130" t="s">
        <v>716</v>
      </c>
      <c r="D1918" s="130">
        <v>1030525717</v>
      </c>
      <c r="F1918" s="130">
        <v>30426.18</v>
      </c>
      <c r="I1918" s="130">
        <v>0</v>
      </c>
      <c r="K1918" s="130">
        <v>0</v>
      </c>
      <c r="O1918" s="205">
        <v>30426.18</v>
      </c>
    </row>
    <row r="1919" spans="2:15" x14ac:dyDescent="0.2">
      <c r="B1919" s="130" t="s">
        <v>718</v>
      </c>
      <c r="D1919" s="130">
        <v>1070730630</v>
      </c>
      <c r="F1919" s="130">
        <v>-24400.21</v>
      </c>
      <c r="I1919" s="130">
        <v>0</v>
      </c>
      <c r="K1919" s="130">
        <v>0</v>
      </c>
      <c r="O1919" s="205">
        <v>-24400.21</v>
      </c>
    </row>
    <row r="1920" spans="2:15" x14ac:dyDescent="0.2">
      <c r="B1920" s="130" t="s">
        <v>734</v>
      </c>
      <c r="D1920" s="130">
        <v>1001119290</v>
      </c>
      <c r="F1920" s="130">
        <v>202.89</v>
      </c>
      <c r="I1920" s="130">
        <v>0</v>
      </c>
      <c r="K1920" s="130">
        <v>0</v>
      </c>
      <c r="O1920" s="205">
        <v>202.89</v>
      </c>
    </row>
    <row r="1921" spans="2:15" x14ac:dyDescent="0.2">
      <c r="B1921" s="130" t="s">
        <v>744</v>
      </c>
      <c r="D1921" s="130">
        <v>52175422</v>
      </c>
      <c r="F1921" s="130">
        <v>-44205.03</v>
      </c>
      <c r="I1921" s="130">
        <v>0</v>
      </c>
      <c r="K1921" s="130">
        <v>0</v>
      </c>
      <c r="O1921" s="205">
        <v>-44205.03</v>
      </c>
    </row>
    <row r="1922" spans="2:15" x14ac:dyDescent="0.2">
      <c r="B1922" s="130" t="s">
        <v>761</v>
      </c>
      <c r="D1922" s="130">
        <v>1193088681</v>
      </c>
      <c r="F1922" s="130">
        <v>59759.93</v>
      </c>
      <c r="I1922" s="130">
        <v>0</v>
      </c>
      <c r="K1922" s="130">
        <v>0</v>
      </c>
      <c r="O1922" s="205">
        <v>59759.93</v>
      </c>
    </row>
    <row r="1923" spans="2:15" x14ac:dyDescent="0.2">
      <c r="B1923" s="130" t="s">
        <v>782</v>
      </c>
      <c r="D1923" s="130">
        <v>1000378292</v>
      </c>
      <c r="F1923" s="130">
        <v>-100366</v>
      </c>
      <c r="I1923" s="130">
        <v>0</v>
      </c>
      <c r="K1923" s="130">
        <v>0</v>
      </c>
      <c r="O1923" s="205">
        <v>-100366</v>
      </c>
    </row>
    <row r="1924" spans="2:15" x14ac:dyDescent="0.2">
      <c r="B1924" s="130" t="s">
        <v>786</v>
      </c>
      <c r="D1924" s="130">
        <v>1033096148</v>
      </c>
      <c r="F1924" s="130">
        <v>-139.5</v>
      </c>
      <c r="I1924" s="130">
        <v>0</v>
      </c>
      <c r="K1924" s="130">
        <v>0</v>
      </c>
      <c r="O1924" s="205">
        <v>-139.5</v>
      </c>
    </row>
    <row r="1925" spans="2:15" x14ac:dyDescent="0.2">
      <c r="B1925" s="130" t="s">
        <v>787</v>
      </c>
      <c r="D1925" s="130">
        <v>1005929699</v>
      </c>
      <c r="F1925" s="130">
        <v>20589.560000000001</v>
      </c>
      <c r="I1925" s="130">
        <v>0</v>
      </c>
      <c r="K1925" s="130">
        <v>0</v>
      </c>
      <c r="O1925" s="205">
        <v>20589.560000000001</v>
      </c>
    </row>
    <row r="1926" spans="2:15" x14ac:dyDescent="0.2">
      <c r="B1926" s="130" t="s">
        <v>795</v>
      </c>
      <c r="D1926" s="130">
        <v>1023039143</v>
      </c>
      <c r="F1926" s="130">
        <v>-7165.01</v>
      </c>
      <c r="I1926" s="130">
        <v>0</v>
      </c>
      <c r="K1926" s="130">
        <v>0</v>
      </c>
      <c r="O1926" s="205">
        <v>-7165.01</v>
      </c>
    </row>
    <row r="1927" spans="2:15" x14ac:dyDescent="0.2">
      <c r="B1927" s="130" t="s">
        <v>796</v>
      </c>
      <c r="D1927" s="130">
        <v>1001116149</v>
      </c>
      <c r="F1927" s="130">
        <v>59873</v>
      </c>
      <c r="I1927" s="130">
        <v>0</v>
      </c>
      <c r="K1927" s="130">
        <v>0</v>
      </c>
      <c r="O1927" s="205">
        <v>59873</v>
      </c>
    </row>
    <row r="1928" spans="2:15" x14ac:dyDescent="0.2">
      <c r="B1928" s="130" t="s">
        <v>797</v>
      </c>
      <c r="D1928" s="130">
        <v>1000603427</v>
      </c>
      <c r="F1928" s="130">
        <v>-15981.6</v>
      </c>
      <c r="I1928" s="130">
        <v>0</v>
      </c>
      <c r="K1928" s="130">
        <v>0</v>
      </c>
      <c r="O1928" s="205">
        <v>-15981.6</v>
      </c>
    </row>
    <row r="1929" spans="2:15" x14ac:dyDescent="0.2">
      <c r="B1929" s="130" t="s">
        <v>809</v>
      </c>
      <c r="D1929" s="130">
        <v>1012320557</v>
      </c>
      <c r="F1929" s="130">
        <v>-193840.31</v>
      </c>
      <c r="I1929" s="130">
        <v>0</v>
      </c>
      <c r="K1929" s="130">
        <v>0</v>
      </c>
      <c r="O1929" s="205">
        <v>-193840.31</v>
      </c>
    </row>
    <row r="1930" spans="2:15" x14ac:dyDescent="0.2">
      <c r="B1930" s="130" t="s">
        <v>835</v>
      </c>
      <c r="D1930" s="130">
        <v>1034282125</v>
      </c>
      <c r="F1930" s="130">
        <v>35317.79</v>
      </c>
      <c r="I1930" s="130">
        <v>0</v>
      </c>
      <c r="K1930" s="130">
        <v>0</v>
      </c>
      <c r="O1930" s="205">
        <v>35317.79</v>
      </c>
    </row>
    <row r="1931" spans="2:15" x14ac:dyDescent="0.2">
      <c r="B1931" s="130" t="s">
        <v>854</v>
      </c>
      <c r="D1931" s="130">
        <v>1034398886</v>
      </c>
      <c r="F1931" s="130">
        <v>2649.59</v>
      </c>
      <c r="I1931" s="130">
        <v>0</v>
      </c>
      <c r="K1931" s="130">
        <v>0</v>
      </c>
      <c r="O1931" s="205">
        <v>2649.59</v>
      </c>
    </row>
    <row r="1932" spans="2:15" x14ac:dyDescent="0.2">
      <c r="B1932" s="130" t="s">
        <v>860</v>
      </c>
      <c r="D1932" s="130">
        <v>1024566105</v>
      </c>
      <c r="F1932" s="130">
        <v>45142.58</v>
      </c>
      <c r="I1932" s="130">
        <v>0</v>
      </c>
      <c r="K1932" s="130">
        <v>0</v>
      </c>
      <c r="O1932" s="205">
        <v>45142.58</v>
      </c>
    </row>
    <row r="1933" spans="2:15" x14ac:dyDescent="0.2">
      <c r="B1933" s="130" t="s">
        <v>861</v>
      </c>
      <c r="D1933" s="130">
        <v>1032455256</v>
      </c>
      <c r="F1933" s="130">
        <v>49112.66</v>
      </c>
      <c r="I1933" s="130">
        <v>0</v>
      </c>
      <c r="K1933" s="130">
        <v>0</v>
      </c>
      <c r="O1933" s="205">
        <v>49112.66</v>
      </c>
    </row>
    <row r="1934" spans="2:15" x14ac:dyDescent="0.2">
      <c r="B1934" s="130" t="s">
        <v>875</v>
      </c>
      <c r="D1934" s="130">
        <v>1000135028</v>
      </c>
      <c r="F1934" s="130">
        <v>-119639</v>
      </c>
      <c r="I1934" s="130">
        <v>0</v>
      </c>
      <c r="K1934" s="130">
        <v>0</v>
      </c>
      <c r="O1934" s="205">
        <v>-119639</v>
      </c>
    </row>
    <row r="1935" spans="2:15" x14ac:dyDescent="0.2">
      <c r="B1935" s="130" t="s">
        <v>885</v>
      </c>
      <c r="D1935" s="130">
        <v>1001116451</v>
      </c>
      <c r="F1935" s="130">
        <v>166056.43</v>
      </c>
      <c r="I1935" s="130">
        <v>0</v>
      </c>
      <c r="K1935" s="130">
        <v>0</v>
      </c>
      <c r="O1935" s="205">
        <v>166056.43</v>
      </c>
    </row>
    <row r="1936" spans="2:15" x14ac:dyDescent="0.2">
      <c r="B1936" s="130" t="s">
        <v>893</v>
      </c>
      <c r="D1936" s="130" t="s">
        <v>894</v>
      </c>
      <c r="F1936" s="130">
        <v>-329001.23</v>
      </c>
      <c r="I1936" s="130">
        <v>0</v>
      </c>
      <c r="K1936" s="130">
        <v>0</v>
      </c>
      <c r="O1936" s="205">
        <v>-329001.23</v>
      </c>
    </row>
    <row r="1937" spans="1:15" x14ac:dyDescent="0.2">
      <c r="B1937" s="130" t="s">
        <v>912</v>
      </c>
      <c r="D1937" s="130">
        <v>1001203567</v>
      </c>
      <c r="F1937" s="130">
        <v>-201</v>
      </c>
      <c r="I1937" s="130">
        <v>0</v>
      </c>
      <c r="K1937" s="130">
        <v>0</v>
      </c>
      <c r="O1937" s="205">
        <v>-201</v>
      </c>
    </row>
    <row r="1938" spans="1:15" x14ac:dyDescent="0.2">
      <c r="B1938" s="130" t="s">
        <v>930</v>
      </c>
      <c r="D1938" s="130">
        <v>1013677661</v>
      </c>
      <c r="F1938" s="130">
        <v>-117588.46</v>
      </c>
      <c r="I1938" s="130">
        <v>0</v>
      </c>
      <c r="K1938" s="130">
        <v>0</v>
      </c>
      <c r="O1938" s="205">
        <v>-117588.46</v>
      </c>
    </row>
    <row r="1939" spans="1:15" x14ac:dyDescent="0.2">
      <c r="B1939" s="130" t="s">
        <v>931</v>
      </c>
      <c r="D1939" s="130">
        <v>46683454</v>
      </c>
      <c r="F1939" s="130">
        <v>81283.17</v>
      </c>
      <c r="I1939" s="130">
        <v>0</v>
      </c>
      <c r="K1939" s="130">
        <v>0</v>
      </c>
      <c r="O1939" s="205">
        <v>81283.17</v>
      </c>
    </row>
    <row r="1940" spans="1:15" x14ac:dyDescent="0.2">
      <c r="B1940" s="130" t="s">
        <v>937</v>
      </c>
      <c r="D1940" s="130">
        <v>1031155767</v>
      </c>
      <c r="F1940" s="130">
        <v>-24777.33</v>
      </c>
      <c r="I1940" s="130">
        <v>0</v>
      </c>
      <c r="K1940" s="130">
        <v>0</v>
      </c>
      <c r="O1940" s="205">
        <v>-24777.33</v>
      </c>
    </row>
    <row r="1941" spans="1:15" x14ac:dyDescent="0.2">
      <c r="B1941" s="130" t="s">
        <v>939</v>
      </c>
      <c r="D1941" s="130">
        <v>1005995975</v>
      </c>
      <c r="F1941" s="130">
        <v>35794.29</v>
      </c>
      <c r="I1941" s="130">
        <v>0</v>
      </c>
      <c r="K1941" s="130">
        <v>0</v>
      </c>
      <c r="O1941" s="205">
        <v>35794.29</v>
      </c>
    </row>
    <row r="1942" spans="1:15" x14ac:dyDescent="0.2">
      <c r="A1942" s="130" t="s">
        <v>1280</v>
      </c>
      <c r="F1942" s="130">
        <v>20708460.510000002</v>
      </c>
      <c r="I1942" s="130">
        <v>6679441</v>
      </c>
      <c r="K1942" s="130">
        <v>0</v>
      </c>
      <c r="O1942" s="205">
        <v>14029019.51</v>
      </c>
    </row>
    <row r="1943" spans="1:15" x14ac:dyDescent="0.2">
      <c r="A1943" s="130" t="s">
        <v>1281</v>
      </c>
      <c r="F1943" s="130">
        <v>20708460.510000002</v>
      </c>
      <c r="I1943" s="130">
        <v>6679441</v>
      </c>
      <c r="K1943" s="130">
        <v>0</v>
      </c>
      <c r="O1943" s="205">
        <v>14029019.51</v>
      </c>
    </row>
    <row r="1944" spans="1:15" x14ac:dyDescent="0.2">
      <c r="B1944" s="130" t="s">
        <v>378</v>
      </c>
      <c r="D1944" s="130">
        <v>52286338</v>
      </c>
      <c r="F1944" s="130">
        <v>752330.8</v>
      </c>
      <c r="I1944" s="130">
        <v>0</v>
      </c>
      <c r="K1944" s="130">
        <v>0</v>
      </c>
      <c r="O1944" s="205">
        <v>752330.8</v>
      </c>
    </row>
    <row r="1945" spans="1:15" x14ac:dyDescent="0.2">
      <c r="B1945" s="130" t="s">
        <v>385</v>
      </c>
      <c r="D1945" s="130">
        <v>1010840246</v>
      </c>
      <c r="F1945" s="130">
        <v>226222.5</v>
      </c>
      <c r="I1945" s="130">
        <v>0</v>
      </c>
      <c r="K1945" s="130">
        <v>0</v>
      </c>
      <c r="O1945" s="205">
        <v>226222.5</v>
      </c>
    </row>
    <row r="1946" spans="1:15" x14ac:dyDescent="0.2">
      <c r="B1946" s="130" t="s">
        <v>392</v>
      </c>
      <c r="D1946" s="130">
        <v>1000591042</v>
      </c>
      <c r="F1946" s="130">
        <v>-120053.36</v>
      </c>
      <c r="I1946" s="130">
        <v>612056</v>
      </c>
      <c r="K1946" s="130">
        <v>0</v>
      </c>
      <c r="O1946" s="205">
        <v>-732109.36</v>
      </c>
    </row>
    <row r="1947" spans="1:15" x14ac:dyDescent="0.2">
      <c r="B1947" s="130" t="s">
        <v>427</v>
      </c>
      <c r="D1947" s="130" t="s">
        <v>428</v>
      </c>
      <c r="F1947" s="130">
        <v>938250</v>
      </c>
      <c r="I1947" s="130">
        <v>0</v>
      </c>
      <c r="K1947" s="130">
        <v>0</v>
      </c>
      <c r="O1947" s="205">
        <v>938250</v>
      </c>
    </row>
    <row r="1948" spans="1:15" x14ac:dyDescent="0.2">
      <c r="B1948" s="130" t="s">
        <v>429</v>
      </c>
      <c r="D1948" s="130">
        <v>1007005713</v>
      </c>
      <c r="F1948" s="130">
        <v>-1732.98</v>
      </c>
      <c r="I1948" s="130">
        <v>0</v>
      </c>
      <c r="K1948" s="130">
        <v>0</v>
      </c>
      <c r="O1948" s="205">
        <v>-1732.98</v>
      </c>
    </row>
    <row r="1949" spans="1:15" x14ac:dyDescent="0.2">
      <c r="B1949" s="130" t="s">
        <v>432</v>
      </c>
      <c r="D1949" s="130">
        <v>52799524</v>
      </c>
      <c r="F1949" s="130">
        <v>-242777.49</v>
      </c>
      <c r="I1949" s="130">
        <v>0</v>
      </c>
      <c r="K1949" s="130">
        <v>0</v>
      </c>
      <c r="O1949" s="205">
        <v>-242777.49</v>
      </c>
    </row>
    <row r="1950" spans="1:15" x14ac:dyDescent="0.2">
      <c r="B1950" s="130" t="s">
        <v>433</v>
      </c>
      <c r="D1950" s="130">
        <v>1016106465</v>
      </c>
      <c r="F1950" s="130">
        <v>84101.77</v>
      </c>
      <c r="I1950" s="130">
        <v>0</v>
      </c>
      <c r="K1950" s="130">
        <v>0</v>
      </c>
      <c r="O1950" s="205">
        <v>84101.77</v>
      </c>
    </row>
    <row r="1951" spans="1:15" x14ac:dyDescent="0.2">
      <c r="B1951" s="130" t="s">
        <v>448</v>
      </c>
      <c r="D1951" s="130">
        <v>51913231</v>
      </c>
      <c r="F1951" s="130">
        <v>-452006.5</v>
      </c>
      <c r="I1951" s="130">
        <v>0</v>
      </c>
      <c r="K1951" s="130">
        <v>0</v>
      </c>
      <c r="O1951" s="205">
        <v>-452006.5</v>
      </c>
    </row>
    <row r="1952" spans="1:15" x14ac:dyDescent="0.2">
      <c r="B1952" s="130" t="s">
        <v>457</v>
      </c>
      <c r="D1952" s="130">
        <v>51999468</v>
      </c>
      <c r="F1952" s="130">
        <v>775516</v>
      </c>
      <c r="I1952" s="130">
        <v>981666</v>
      </c>
      <c r="K1952" s="130">
        <v>0</v>
      </c>
      <c r="O1952" s="205">
        <v>-206150</v>
      </c>
    </row>
    <row r="1953" spans="2:15" x14ac:dyDescent="0.2">
      <c r="B1953" s="130" t="s">
        <v>460</v>
      </c>
      <c r="D1953" s="130">
        <v>1023872258</v>
      </c>
      <c r="F1953" s="130">
        <v>-4254.22</v>
      </c>
      <c r="I1953" s="130">
        <v>0</v>
      </c>
      <c r="K1953" s="130">
        <v>0</v>
      </c>
      <c r="O1953" s="205">
        <v>-4254.22</v>
      </c>
    </row>
    <row r="1954" spans="2:15" x14ac:dyDescent="0.2">
      <c r="B1954" s="130" t="s">
        <v>477</v>
      </c>
      <c r="D1954" s="130">
        <v>1022968485</v>
      </c>
      <c r="F1954" s="130">
        <v>112135.72</v>
      </c>
      <c r="I1954" s="130">
        <v>179914</v>
      </c>
      <c r="K1954" s="130">
        <v>0</v>
      </c>
      <c r="O1954" s="205">
        <v>-67778.28</v>
      </c>
    </row>
    <row r="1955" spans="2:15" x14ac:dyDescent="0.2">
      <c r="B1955" s="130" t="s">
        <v>485</v>
      </c>
      <c r="D1955" s="130">
        <v>1019022306</v>
      </c>
      <c r="F1955" s="130">
        <v>553074.9</v>
      </c>
      <c r="I1955" s="130">
        <v>753269</v>
      </c>
      <c r="K1955" s="130">
        <v>0</v>
      </c>
      <c r="O1955" s="205">
        <v>-200194.1</v>
      </c>
    </row>
    <row r="1956" spans="2:15" x14ac:dyDescent="0.2">
      <c r="B1956" s="130" t="s">
        <v>493</v>
      </c>
      <c r="D1956" s="130" t="s">
        <v>494</v>
      </c>
      <c r="F1956" s="130">
        <v>-104955.99</v>
      </c>
      <c r="I1956" s="130">
        <v>0</v>
      </c>
      <c r="K1956" s="130">
        <v>0</v>
      </c>
      <c r="O1956" s="205">
        <v>-104955.99</v>
      </c>
    </row>
    <row r="1957" spans="2:15" x14ac:dyDescent="0.2">
      <c r="B1957" s="130" t="s">
        <v>511</v>
      </c>
      <c r="D1957" s="130">
        <v>1001272761</v>
      </c>
      <c r="F1957" s="130">
        <v>-167647.92000000001</v>
      </c>
      <c r="I1957" s="130">
        <v>0</v>
      </c>
      <c r="K1957" s="130">
        <v>0</v>
      </c>
      <c r="O1957" s="205">
        <v>-167647.92000000001</v>
      </c>
    </row>
    <row r="1958" spans="2:15" x14ac:dyDescent="0.2">
      <c r="B1958" s="130" t="s">
        <v>549</v>
      </c>
      <c r="D1958" s="130">
        <v>1023934439</v>
      </c>
      <c r="F1958" s="130">
        <v>78495</v>
      </c>
      <c r="I1958" s="130">
        <v>247135</v>
      </c>
      <c r="K1958" s="130">
        <v>0</v>
      </c>
      <c r="O1958" s="205">
        <v>-168640</v>
      </c>
    </row>
    <row r="1959" spans="2:15" x14ac:dyDescent="0.2">
      <c r="B1959" s="130" t="s">
        <v>981</v>
      </c>
      <c r="D1959" s="130" t="s">
        <v>982</v>
      </c>
      <c r="F1959" s="130">
        <v>-11556416</v>
      </c>
      <c r="I1959" s="130">
        <v>0</v>
      </c>
      <c r="K1959" s="130">
        <v>0</v>
      </c>
      <c r="O1959" s="205">
        <v>-11556416</v>
      </c>
    </row>
    <row r="1960" spans="2:15" x14ac:dyDescent="0.2">
      <c r="B1960" s="130" t="s">
        <v>602</v>
      </c>
      <c r="D1960" s="130">
        <v>1033763162</v>
      </c>
      <c r="F1960" s="130">
        <v>-721181</v>
      </c>
      <c r="I1960" s="130">
        <v>0</v>
      </c>
      <c r="K1960" s="130">
        <v>0</v>
      </c>
      <c r="O1960" s="205">
        <v>-721181</v>
      </c>
    </row>
    <row r="1961" spans="2:15" x14ac:dyDescent="0.2">
      <c r="B1961" s="130" t="s">
        <v>608</v>
      </c>
      <c r="D1961" s="130">
        <v>1016108806</v>
      </c>
      <c r="F1961" s="130">
        <v>-139424.32999999999</v>
      </c>
      <c r="I1961" s="130">
        <v>0</v>
      </c>
      <c r="K1961" s="130">
        <v>0</v>
      </c>
      <c r="O1961" s="205">
        <v>-139424.32999999999</v>
      </c>
    </row>
    <row r="1962" spans="2:15" x14ac:dyDescent="0.2">
      <c r="B1962" s="130" t="s">
        <v>613</v>
      </c>
      <c r="D1962" s="130">
        <v>1057607910</v>
      </c>
      <c r="F1962" s="130">
        <v>775516</v>
      </c>
      <c r="I1962" s="130">
        <v>870479</v>
      </c>
      <c r="K1962" s="130">
        <v>0</v>
      </c>
      <c r="O1962" s="205">
        <v>-94963</v>
      </c>
    </row>
    <row r="1963" spans="2:15" x14ac:dyDescent="0.2">
      <c r="B1963" s="130" t="s">
        <v>628</v>
      </c>
      <c r="D1963" s="130">
        <v>66711901</v>
      </c>
      <c r="F1963" s="130">
        <v>-740054.03</v>
      </c>
      <c r="I1963" s="130">
        <v>431895</v>
      </c>
      <c r="K1963" s="130">
        <v>0</v>
      </c>
      <c r="O1963" s="205">
        <v>-1171949.03</v>
      </c>
    </row>
    <row r="1964" spans="2:15" x14ac:dyDescent="0.2">
      <c r="B1964" s="130" t="s">
        <v>641</v>
      </c>
      <c r="D1964" s="130">
        <v>1034776666</v>
      </c>
      <c r="F1964" s="130">
        <v>672724.6</v>
      </c>
      <c r="I1964" s="130">
        <v>761913</v>
      </c>
      <c r="K1964" s="130">
        <v>0</v>
      </c>
      <c r="O1964" s="205">
        <v>-89188.4</v>
      </c>
    </row>
    <row r="1965" spans="2:15" x14ac:dyDescent="0.2">
      <c r="B1965" s="130" t="s">
        <v>642</v>
      </c>
      <c r="D1965" s="130">
        <v>1023000463</v>
      </c>
      <c r="F1965" s="130">
        <v>-1071141.5</v>
      </c>
      <c r="I1965" s="130">
        <v>0</v>
      </c>
      <c r="K1965" s="130">
        <v>0</v>
      </c>
      <c r="O1965" s="205">
        <v>-1071141.5</v>
      </c>
    </row>
    <row r="1966" spans="2:15" x14ac:dyDescent="0.2">
      <c r="B1966" s="130" t="s">
        <v>644</v>
      </c>
      <c r="D1966" s="130">
        <v>1023368325</v>
      </c>
      <c r="F1966" s="130">
        <v>-7469.26</v>
      </c>
      <c r="I1966" s="130">
        <v>0</v>
      </c>
      <c r="K1966" s="130">
        <v>0</v>
      </c>
      <c r="O1966" s="205">
        <v>-7469.26</v>
      </c>
    </row>
    <row r="1967" spans="2:15" x14ac:dyDescent="0.2">
      <c r="B1967" s="130" t="s">
        <v>646</v>
      </c>
      <c r="D1967" s="130">
        <v>1016055423</v>
      </c>
      <c r="F1967" s="130">
        <v>156403.98000000001</v>
      </c>
      <c r="I1967" s="130">
        <v>199668</v>
      </c>
      <c r="K1967" s="130">
        <v>0</v>
      </c>
      <c r="O1967" s="205">
        <v>-43264.02</v>
      </c>
    </row>
    <row r="1968" spans="2:15" x14ac:dyDescent="0.2">
      <c r="B1968" s="130" t="s">
        <v>647</v>
      </c>
      <c r="D1968" s="130">
        <v>1032797110</v>
      </c>
      <c r="F1968" s="130">
        <v>52330</v>
      </c>
      <c r="I1968" s="130">
        <v>0</v>
      </c>
      <c r="K1968" s="130">
        <v>0</v>
      </c>
      <c r="O1968" s="205">
        <v>52330</v>
      </c>
    </row>
    <row r="1969" spans="2:15" x14ac:dyDescent="0.2">
      <c r="B1969" s="130" t="s">
        <v>650</v>
      </c>
      <c r="D1969" s="130">
        <v>1003500978</v>
      </c>
      <c r="F1969" s="130">
        <v>44.86</v>
      </c>
      <c r="I1969" s="130">
        <v>0</v>
      </c>
      <c r="K1969" s="130">
        <v>0</v>
      </c>
      <c r="O1969" s="205">
        <v>44.86</v>
      </c>
    </row>
    <row r="1970" spans="2:15" x14ac:dyDescent="0.2">
      <c r="B1970" s="130" t="s">
        <v>679</v>
      </c>
      <c r="D1970" s="130">
        <v>1014176036</v>
      </c>
      <c r="F1970" s="130">
        <v>672724.6</v>
      </c>
      <c r="I1970" s="130">
        <v>851550</v>
      </c>
      <c r="K1970" s="130">
        <v>0</v>
      </c>
      <c r="O1970" s="205">
        <v>-178825.4</v>
      </c>
    </row>
    <row r="1971" spans="2:15" x14ac:dyDescent="0.2">
      <c r="B1971" s="130" t="s">
        <v>683</v>
      </c>
      <c r="D1971" s="130">
        <v>1032483178</v>
      </c>
      <c r="F1971" s="130">
        <v>-116103.49</v>
      </c>
      <c r="I1971" s="130">
        <v>0</v>
      </c>
      <c r="K1971" s="130">
        <v>0</v>
      </c>
      <c r="O1971" s="205">
        <v>-116103.49</v>
      </c>
    </row>
    <row r="1972" spans="2:15" x14ac:dyDescent="0.2">
      <c r="B1972" s="130" t="s">
        <v>689</v>
      </c>
      <c r="D1972" s="130">
        <v>52800030</v>
      </c>
      <c r="F1972" s="130">
        <v>-193265</v>
      </c>
      <c r="I1972" s="130">
        <v>0</v>
      </c>
      <c r="K1972" s="130">
        <v>0</v>
      </c>
      <c r="O1972" s="205">
        <v>-193265</v>
      </c>
    </row>
    <row r="1973" spans="2:15" x14ac:dyDescent="0.2">
      <c r="B1973" s="130" t="s">
        <v>695</v>
      </c>
      <c r="D1973" s="130">
        <v>1025522309</v>
      </c>
      <c r="F1973" s="130">
        <v>204.21</v>
      </c>
      <c r="I1973" s="130">
        <v>0</v>
      </c>
      <c r="K1973" s="130">
        <v>0</v>
      </c>
      <c r="O1973" s="205">
        <v>204.21</v>
      </c>
    </row>
    <row r="1974" spans="2:15" x14ac:dyDescent="0.2">
      <c r="B1974" s="130" t="s">
        <v>698</v>
      </c>
      <c r="D1974" s="130">
        <v>1007428852</v>
      </c>
      <c r="F1974" s="130">
        <v>-429155.93</v>
      </c>
      <c r="I1974" s="130">
        <v>0</v>
      </c>
      <c r="K1974" s="130">
        <v>0</v>
      </c>
      <c r="O1974" s="205">
        <v>-429155.93</v>
      </c>
    </row>
    <row r="1975" spans="2:15" x14ac:dyDescent="0.2">
      <c r="B1975" s="130" t="s">
        <v>716</v>
      </c>
      <c r="D1975" s="130">
        <v>1030525717</v>
      </c>
      <c r="F1975" s="130">
        <v>-7381.62</v>
      </c>
      <c r="I1975" s="130">
        <v>0</v>
      </c>
      <c r="K1975" s="130">
        <v>0</v>
      </c>
      <c r="O1975" s="205">
        <v>-7381.62</v>
      </c>
    </row>
    <row r="1976" spans="2:15" x14ac:dyDescent="0.2">
      <c r="B1976" s="130" t="s">
        <v>717</v>
      </c>
      <c r="D1976" s="130">
        <v>52286333</v>
      </c>
      <c r="F1976" s="130">
        <v>-884000</v>
      </c>
      <c r="I1976" s="130">
        <v>0</v>
      </c>
      <c r="K1976" s="130">
        <v>0</v>
      </c>
      <c r="O1976" s="205">
        <v>-884000</v>
      </c>
    </row>
    <row r="1977" spans="2:15" x14ac:dyDescent="0.2">
      <c r="B1977" s="130" t="s">
        <v>718</v>
      </c>
      <c r="D1977" s="130">
        <v>1070730630</v>
      </c>
      <c r="F1977" s="130">
        <v>-187115.64</v>
      </c>
      <c r="I1977" s="130">
        <v>0</v>
      </c>
      <c r="K1977" s="130">
        <v>0</v>
      </c>
      <c r="O1977" s="205">
        <v>-187115.64</v>
      </c>
    </row>
    <row r="1978" spans="2:15" x14ac:dyDescent="0.2">
      <c r="B1978" s="130" t="s">
        <v>734</v>
      </c>
      <c r="D1978" s="130">
        <v>1001119290</v>
      </c>
      <c r="F1978" s="130">
        <v>-1867.96</v>
      </c>
      <c r="I1978" s="130">
        <v>0</v>
      </c>
      <c r="K1978" s="130">
        <v>0</v>
      </c>
      <c r="O1978" s="205">
        <v>-1867.96</v>
      </c>
    </row>
    <row r="1979" spans="2:15" x14ac:dyDescent="0.2">
      <c r="B1979" s="130" t="s">
        <v>744</v>
      </c>
      <c r="D1979" s="130">
        <v>52175422</v>
      </c>
      <c r="F1979" s="130">
        <v>-1531709.91</v>
      </c>
      <c r="I1979" s="130">
        <v>0</v>
      </c>
      <c r="K1979" s="130">
        <v>0</v>
      </c>
      <c r="O1979" s="205">
        <v>-1531709.91</v>
      </c>
    </row>
    <row r="1980" spans="2:15" x14ac:dyDescent="0.2">
      <c r="B1980" s="130" t="s">
        <v>761</v>
      </c>
      <c r="D1980" s="130">
        <v>1193088681</v>
      </c>
      <c r="F1980" s="130">
        <v>222402.49</v>
      </c>
      <c r="I1980" s="130">
        <v>0</v>
      </c>
      <c r="K1980" s="130">
        <v>0</v>
      </c>
      <c r="O1980" s="205">
        <v>222402.49</v>
      </c>
    </row>
    <row r="1981" spans="2:15" x14ac:dyDescent="0.2">
      <c r="B1981" s="130" t="s">
        <v>782</v>
      </c>
      <c r="D1981" s="130">
        <v>1000378292</v>
      </c>
      <c r="F1981" s="130">
        <v>-720492</v>
      </c>
      <c r="I1981" s="130">
        <v>0</v>
      </c>
      <c r="K1981" s="130">
        <v>0</v>
      </c>
      <c r="O1981" s="205">
        <v>-720492</v>
      </c>
    </row>
    <row r="1982" spans="2:15" x14ac:dyDescent="0.2">
      <c r="B1982" s="130" t="s">
        <v>786</v>
      </c>
      <c r="D1982" s="130">
        <v>1033096148</v>
      </c>
      <c r="F1982" s="130">
        <v>-18674.349999999999</v>
      </c>
      <c r="I1982" s="130">
        <v>0</v>
      </c>
      <c r="K1982" s="130">
        <v>0</v>
      </c>
      <c r="O1982" s="205">
        <v>-18674.349999999999</v>
      </c>
    </row>
    <row r="1983" spans="2:15" x14ac:dyDescent="0.2">
      <c r="B1983" s="130" t="s">
        <v>787</v>
      </c>
      <c r="D1983" s="130">
        <v>1005929699</v>
      </c>
      <c r="F1983" s="130">
        <v>76626.09</v>
      </c>
      <c r="I1983" s="130">
        <v>0</v>
      </c>
      <c r="K1983" s="130">
        <v>0</v>
      </c>
      <c r="O1983" s="205">
        <v>76626.09</v>
      </c>
    </row>
    <row r="1984" spans="2:15" x14ac:dyDescent="0.2">
      <c r="B1984" s="130" t="s">
        <v>795</v>
      </c>
      <c r="D1984" s="130">
        <v>1023039143</v>
      </c>
      <c r="F1984" s="130">
        <v>-156986.04</v>
      </c>
      <c r="I1984" s="130">
        <v>0</v>
      </c>
      <c r="K1984" s="130">
        <v>0</v>
      </c>
      <c r="O1984" s="205">
        <v>-156986.04</v>
      </c>
    </row>
    <row r="1985" spans="2:15" x14ac:dyDescent="0.2">
      <c r="B1985" s="130" t="s">
        <v>796</v>
      </c>
      <c r="D1985" s="130">
        <v>1001116149</v>
      </c>
      <c r="F1985" s="130">
        <v>-183342.4</v>
      </c>
      <c r="I1985" s="130">
        <v>0</v>
      </c>
      <c r="K1985" s="130">
        <v>0</v>
      </c>
      <c r="O1985" s="205">
        <v>-183342.4</v>
      </c>
    </row>
    <row r="1986" spans="2:15" x14ac:dyDescent="0.2">
      <c r="B1986" s="130" t="s">
        <v>797</v>
      </c>
      <c r="D1986" s="130">
        <v>1000603427</v>
      </c>
      <c r="F1986" s="130">
        <v>749802.74</v>
      </c>
      <c r="I1986" s="130">
        <v>0</v>
      </c>
      <c r="K1986" s="130">
        <v>0</v>
      </c>
      <c r="O1986" s="205">
        <v>749802.74</v>
      </c>
    </row>
    <row r="1987" spans="2:15" x14ac:dyDescent="0.2">
      <c r="B1987" s="130" t="s">
        <v>809</v>
      </c>
      <c r="D1987" s="130">
        <v>1012320557</v>
      </c>
      <c r="F1987" s="130">
        <v>-185023.73</v>
      </c>
      <c r="I1987" s="130">
        <v>0</v>
      </c>
      <c r="K1987" s="130">
        <v>0</v>
      </c>
      <c r="O1987" s="205">
        <v>-185023.73</v>
      </c>
    </row>
    <row r="1988" spans="2:15" x14ac:dyDescent="0.2">
      <c r="B1988" s="130" t="s">
        <v>835</v>
      </c>
      <c r="D1988" s="130">
        <v>1034282125</v>
      </c>
      <c r="F1988" s="130">
        <v>-70744.429999999993</v>
      </c>
      <c r="I1988" s="130">
        <v>0</v>
      </c>
      <c r="K1988" s="130">
        <v>0</v>
      </c>
      <c r="O1988" s="205">
        <v>-70744.429999999993</v>
      </c>
    </row>
    <row r="1989" spans="2:15" x14ac:dyDescent="0.2">
      <c r="B1989" s="130" t="s">
        <v>854</v>
      </c>
      <c r="D1989" s="130">
        <v>1034398886</v>
      </c>
      <c r="F1989" s="130">
        <v>-164019.98000000001</v>
      </c>
      <c r="I1989" s="130">
        <v>0</v>
      </c>
      <c r="K1989" s="130">
        <v>0</v>
      </c>
      <c r="O1989" s="205">
        <v>-164019.98000000001</v>
      </c>
    </row>
    <row r="1990" spans="2:15" x14ac:dyDescent="0.2">
      <c r="B1990" s="130" t="s">
        <v>860</v>
      </c>
      <c r="D1990" s="130">
        <v>1024566105</v>
      </c>
      <c r="F1990" s="130">
        <v>168203.54</v>
      </c>
      <c r="I1990" s="130">
        <v>0</v>
      </c>
      <c r="K1990" s="130">
        <v>0</v>
      </c>
      <c r="O1990" s="205">
        <v>168203.54</v>
      </c>
    </row>
    <row r="1991" spans="2:15" x14ac:dyDescent="0.2">
      <c r="B1991" s="130" t="s">
        <v>861</v>
      </c>
      <c r="D1991" s="130">
        <v>1032455256</v>
      </c>
      <c r="F1991" s="130">
        <v>182506.97</v>
      </c>
      <c r="I1991" s="130">
        <v>0</v>
      </c>
      <c r="K1991" s="130">
        <v>0</v>
      </c>
      <c r="O1991" s="205">
        <v>182506.97</v>
      </c>
    </row>
    <row r="1992" spans="2:15" x14ac:dyDescent="0.2">
      <c r="B1992" s="130" t="s">
        <v>875</v>
      </c>
      <c r="D1992" s="130">
        <v>1000135028</v>
      </c>
      <c r="F1992" s="130">
        <v>-893482.99</v>
      </c>
      <c r="I1992" s="130">
        <v>0</v>
      </c>
      <c r="K1992" s="130">
        <v>0</v>
      </c>
      <c r="O1992" s="205">
        <v>-893482.99</v>
      </c>
    </row>
    <row r="1993" spans="2:15" x14ac:dyDescent="0.2">
      <c r="B1993" s="130" t="s">
        <v>885</v>
      </c>
      <c r="D1993" s="130">
        <v>1001116451</v>
      </c>
      <c r="F1993" s="130">
        <v>651206.32999999996</v>
      </c>
      <c r="I1993" s="130">
        <v>789896</v>
      </c>
      <c r="K1993" s="130">
        <v>0</v>
      </c>
      <c r="O1993" s="205">
        <v>-138689.67000000001</v>
      </c>
    </row>
    <row r="1994" spans="2:15" x14ac:dyDescent="0.2">
      <c r="B1994" s="130" t="s">
        <v>893</v>
      </c>
      <c r="D1994" s="130" t="s">
        <v>894</v>
      </c>
      <c r="F1994" s="130">
        <v>-44921.440000000002</v>
      </c>
      <c r="I1994" s="130">
        <v>0</v>
      </c>
      <c r="K1994" s="130">
        <v>0</v>
      </c>
      <c r="O1994" s="205">
        <v>-44921.440000000002</v>
      </c>
    </row>
    <row r="1995" spans="2:15" x14ac:dyDescent="0.2">
      <c r="B1995" s="130" t="s">
        <v>912</v>
      </c>
      <c r="D1995" s="130">
        <v>1001203567</v>
      </c>
      <c r="F1995" s="130">
        <v>-169937</v>
      </c>
      <c r="I1995" s="130">
        <v>0</v>
      </c>
      <c r="K1995" s="130">
        <v>0</v>
      </c>
      <c r="O1995" s="205">
        <v>-169937</v>
      </c>
    </row>
    <row r="1996" spans="2:15" x14ac:dyDescent="0.2">
      <c r="B1996" s="130" t="s">
        <v>918</v>
      </c>
      <c r="D1996" s="130">
        <v>1001044701</v>
      </c>
      <c r="F1996" s="130">
        <v>0.13</v>
      </c>
      <c r="I1996" s="130">
        <v>0</v>
      </c>
      <c r="K1996" s="130">
        <v>0</v>
      </c>
      <c r="O1996" s="205">
        <v>0.13</v>
      </c>
    </row>
    <row r="1997" spans="2:15" x14ac:dyDescent="0.2">
      <c r="B1997" s="130" t="s">
        <v>930</v>
      </c>
      <c r="D1997" s="130">
        <v>1013677661</v>
      </c>
      <c r="F1997" s="130">
        <v>-735374.84</v>
      </c>
      <c r="I1997" s="130">
        <v>0</v>
      </c>
      <c r="K1997" s="130">
        <v>0</v>
      </c>
      <c r="O1997" s="205">
        <v>-735374.84</v>
      </c>
    </row>
    <row r="1998" spans="2:15" x14ac:dyDescent="0.2">
      <c r="B1998" s="130" t="s">
        <v>931</v>
      </c>
      <c r="D1998" s="130">
        <v>46683454</v>
      </c>
      <c r="F1998" s="130">
        <v>-216499.61</v>
      </c>
      <c r="I1998" s="130">
        <v>0</v>
      </c>
      <c r="K1998" s="130">
        <v>0</v>
      </c>
      <c r="O1998" s="205">
        <v>-216499.61</v>
      </c>
    </row>
    <row r="1999" spans="2:15" x14ac:dyDescent="0.2">
      <c r="B1999" s="130" t="s">
        <v>937</v>
      </c>
      <c r="D1999" s="130">
        <v>1031155767</v>
      </c>
      <c r="F1999" s="130">
        <v>-532986.99</v>
      </c>
      <c r="I1999" s="130">
        <v>0</v>
      </c>
      <c r="K1999" s="130">
        <v>0</v>
      </c>
      <c r="O1999" s="205">
        <v>-532986.99</v>
      </c>
    </row>
    <row r="2000" spans="2:15" x14ac:dyDescent="0.2">
      <c r="B2000" s="130" t="s">
        <v>939</v>
      </c>
      <c r="D2000" s="130">
        <v>1005995975</v>
      </c>
      <c r="F2000" s="130">
        <v>-22161.79</v>
      </c>
      <c r="I2000" s="130">
        <v>0</v>
      </c>
      <c r="K2000" s="130">
        <v>0</v>
      </c>
      <c r="O2000" s="205">
        <v>-22161.79</v>
      </c>
    </row>
    <row r="2001" spans="1:15" x14ac:dyDescent="0.2">
      <c r="A2001" s="130" t="s">
        <v>1282</v>
      </c>
      <c r="F2001" s="130">
        <v>456288250.44999999</v>
      </c>
      <c r="I2001" s="130">
        <v>126889969</v>
      </c>
      <c r="K2001" s="130">
        <v>205235961.05000001</v>
      </c>
      <c r="O2001" s="205">
        <v>534634242.5</v>
      </c>
    </row>
    <row r="2002" spans="1:15" x14ac:dyDescent="0.2">
      <c r="A2002" s="130" t="s">
        <v>1283</v>
      </c>
      <c r="F2002" s="130">
        <v>-0.55000000000000004</v>
      </c>
      <c r="I2002" s="130">
        <v>126889969</v>
      </c>
      <c r="K2002" s="130">
        <v>205235961.05000001</v>
      </c>
      <c r="O2002" s="205">
        <v>78345991.5</v>
      </c>
    </row>
    <row r="2003" spans="1:15" x14ac:dyDescent="0.2">
      <c r="A2003" s="130" t="s">
        <v>1284</v>
      </c>
      <c r="F2003" s="130">
        <v>0</v>
      </c>
      <c r="I2003" s="130">
        <v>10549574</v>
      </c>
      <c r="K2003" s="130">
        <v>76754635.549999997</v>
      </c>
      <c r="O2003" s="205">
        <v>66205061.549999997</v>
      </c>
    </row>
    <row r="2004" spans="1:15" x14ac:dyDescent="0.2">
      <c r="B2004" s="130" t="s">
        <v>378</v>
      </c>
      <c r="D2004" s="130">
        <v>52286338</v>
      </c>
      <c r="F2004" s="130">
        <v>0</v>
      </c>
      <c r="I2004" s="130">
        <v>0</v>
      </c>
      <c r="K2004" s="130">
        <v>1771102</v>
      </c>
      <c r="O2004" s="205">
        <v>1771102</v>
      </c>
    </row>
    <row r="2005" spans="1:15" x14ac:dyDescent="0.2">
      <c r="B2005" s="130" t="s">
        <v>385</v>
      </c>
      <c r="D2005" s="130">
        <v>1010840246</v>
      </c>
      <c r="F2005" s="130">
        <v>0</v>
      </c>
      <c r="I2005" s="130">
        <v>707413</v>
      </c>
      <c r="K2005" s="130">
        <v>1384024</v>
      </c>
      <c r="O2005" s="205">
        <v>676611</v>
      </c>
    </row>
    <row r="2006" spans="1:15" x14ac:dyDescent="0.2">
      <c r="B2006" s="130" t="s">
        <v>392</v>
      </c>
      <c r="D2006" s="130">
        <v>1000591042</v>
      </c>
      <c r="F2006" s="130">
        <v>0</v>
      </c>
      <c r="I2006" s="130">
        <v>305358</v>
      </c>
      <c r="K2006" s="130">
        <v>1683885</v>
      </c>
      <c r="O2006" s="205">
        <v>1378527</v>
      </c>
    </row>
    <row r="2007" spans="1:15" x14ac:dyDescent="0.2">
      <c r="B2007" s="130" t="s">
        <v>399</v>
      </c>
      <c r="D2007" s="130">
        <v>1022968626</v>
      </c>
      <c r="F2007" s="130">
        <v>0</v>
      </c>
      <c r="I2007" s="130">
        <v>0</v>
      </c>
      <c r="K2007" s="130">
        <v>985145</v>
      </c>
      <c r="O2007" s="205">
        <v>985145</v>
      </c>
    </row>
    <row r="2008" spans="1:15" x14ac:dyDescent="0.2">
      <c r="B2008" s="130" t="s">
        <v>427</v>
      </c>
      <c r="D2008" s="130" t="s">
        <v>428</v>
      </c>
      <c r="F2008" s="130">
        <v>0</v>
      </c>
      <c r="I2008" s="130">
        <v>0</v>
      </c>
      <c r="K2008" s="130">
        <v>2705061</v>
      </c>
      <c r="O2008" s="205">
        <v>2705061</v>
      </c>
    </row>
    <row r="2009" spans="1:15" x14ac:dyDescent="0.2">
      <c r="B2009" s="130" t="s">
        <v>432</v>
      </c>
      <c r="D2009" s="130">
        <v>52799524</v>
      </c>
      <c r="F2009" s="130">
        <v>0</v>
      </c>
      <c r="I2009" s="130">
        <v>0</v>
      </c>
      <c r="K2009" s="130">
        <v>220597</v>
      </c>
      <c r="O2009" s="205">
        <v>220597</v>
      </c>
    </row>
    <row r="2010" spans="1:15" x14ac:dyDescent="0.2">
      <c r="B2010" s="130" t="s">
        <v>433</v>
      </c>
      <c r="D2010" s="130">
        <v>1016106465</v>
      </c>
      <c r="F2010" s="130">
        <v>0</v>
      </c>
      <c r="I2010" s="130">
        <v>347249</v>
      </c>
      <c r="K2010" s="130">
        <v>328654</v>
      </c>
      <c r="O2010" s="205">
        <v>-18595</v>
      </c>
    </row>
    <row r="2011" spans="1:15" x14ac:dyDescent="0.2">
      <c r="B2011" s="130" t="s">
        <v>449</v>
      </c>
      <c r="D2011" s="130" t="s">
        <v>450</v>
      </c>
      <c r="F2011" s="130">
        <v>0</v>
      </c>
      <c r="I2011" s="130">
        <v>0</v>
      </c>
      <c r="K2011" s="130">
        <v>4442666</v>
      </c>
      <c r="O2011" s="205">
        <v>4442666</v>
      </c>
    </row>
    <row r="2012" spans="1:15" x14ac:dyDescent="0.2">
      <c r="B2012" s="130" t="s">
        <v>457</v>
      </c>
      <c r="D2012" s="130">
        <v>51999468</v>
      </c>
      <c r="F2012" s="130">
        <v>0</v>
      </c>
      <c r="I2012" s="130">
        <v>0</v>
      </c>
      <c r="K2012" s="130">
        <v>1685730</v>
      </c>
      <c r="O2012" s="205">
        <v>1685730</v>
      </c>
    </row>
    <row r="2013" spans="1:15" x14ac:dyDescent="0.2">
      <c r="B2013" s="130" t="s">
        <v>461</v>
      </c>
      <c r="D2013" s="130">
        <v>1000213395</v>
      </c>
      <c r="F2013" s="130">
        <v>0</v>
      </c>
      <c r="I2013" s="130">
        <v>0</v>
      </c>
      <c r="K2013" s="130">
        <v>1406475</v>
      </c>
      <c r="O2013" s="205">
        <v>1406475</v>
      </c>
    </row>
    <row r="2014" spans="1:15" x14ac:dyDescent="0.2">
      <c r="B2014" s="130" t="s">
        <v>462</v>
      </c>
      <c r="D2014" s="130">
        <v>1031803919</v>
      </c>
      <c r="F2014" s="130">
        <v>0</v>
      </c>
      <c r="I2014" s="130">
        <v>0</v>
      </c>
      <c r="K2014" s="130">
        <v>446285</v>
      </c>
      <c r="O2014" s="205">
        <v>446285</v>
      </c>
    </row>
    <row r="2015" spans="1:15" x14ac:dyDescent="0.2">
      <c r="B2015" s="130" t="s">
        <v>477</v>
      </c>
      <c r="D2015" s="130">
        <v>1022968485</v>
      </c>
      <c r="F2015" s="130">
        <v>0</v>
      </c>
      <c r="I2015" s="130">
        <v>386021</v>
      </c>
      <c r="K2015" s="130">
        <v>59289</v>
      </c>
      <c r="O2015" s="205">
        <v>-326732</v>
      </c>
    </row>
    <row r="2016" spans="1:15" x14ac:dyDescent="0.2">
      <c r="B2016" s="130" t="s">
        <v>485</v>
      </c>
      <c r="D2016" s="130">
        <v>1019022306</v>
      </c>
      <c r="F2016" s="130">
        <v>0</v>
      </c>
      <c r="I2016" s="130">
        <v>166860</v>
      </c>
      <c r="K2016" s="130">
        <v>1250983</v>
      </c>
      <c r="O2016" s="205">
        <v>1084123</v>
      </c>
    </row>
    <row r="2017" spans="2:15" x14ac:dyDescent="0.2">
      <c r="B2017" s="130" t="s">
        <v>493</v>
      </c>
      <c r="D2017" s="130" t="s">
        <v>494</v>
      </c>
      <c r="F2017" s="130">
        <v>0</v>
      </c>
      <c r="I2017" s="130">
        <v>0</v>
      </c>
      <c r="K2017" s="130">
        <v>2685037</v>
      </c>
      <c r="O2017" s="205">
        <v>2685037</v>
      </c>
    </row>
    <row r="2018" spans="2:15" x14ac:dyDescent="0.2">
      <c r="B2018" s="130" t="s">
        <v>511</v>
      </c>
      <c r="D2018" s="130">
        <v>1001272761</v>
      </c>
      <c r="F2018" s="130">
        <v>0</v>
      </c>
      <c r="I2018" s="130">
        <v>0</v>
      </c>
      <c r="K2018" s="130">
        <v>1601521</v>
      </c>
      <c r="O2018" s="205">
        <v>1601521</v>
      </c>
    </row>
    <row r="2019" spans="2:15" x14ac:dyDescent="0.2">
      <c r="B2019" s="130" t="s">
        <v>516</v>
      </c>
      <c r="D2019" s="130">
        <v>1072663481</v>
      </c>
      <c r="F2019" s="130">
        <v>0</v>
      </c>
      <c r="I2019" s="130">
        <v>0</v>
      </c>
      <c r="K2019" s="130">
        <v>669853</v>
      </c>
      <c r="O2019" s="205">
        <v>669853</v>
      </c>
    </row>
    <row r="2020" spans="2:15" x14ac:dyDescent="0.2">
      <c r="B2020" s="130" t="s">
        <v>517</v>
      </c>
      <c r="D2020" s="130">
        <v>1002457670</v>
      </c>
      <c r="F2020" s="130">
        <v>0</v>
      </c>
      <c r="I2020" s="130">
        <v>0</v>
      </c>
      <c r="K2020" s="130">
        <v>1390303.55</v>
      </c>
      <c r="O2020" s="205">
        <v>1390303.55</v>
      </c>
    </row>
    <row r="2021" spans="2:15" x14ac:dyDescent="0.2">
      <c r="B2021" s="130" t="s">
        <v>530</v>
      </c>
      <c r="D2021" s="130">
        <v>1032449935</v>
      </c>
      <c r="F2021" s="130">
        <v>0</v>
      </c>
      <c r="I2021" s="130">
        <v>0</v>
      </c>
      <c r="K2021" s="130">
        <v>994031</v>
      </c>
      <c r="O2021" s="205">
        <v>994031</v>
      </c>
    </row>
    <row r="2022" spans="2:15" x14ac:dyDescent="0.2">
      <c r="B2022" s="130" t="s">
        <v>532</v>
      </c>
      <c r="D2022" s="130">
        <v>1029141693</v>
      </c>
      <c r="F2022" s="130">
        <v>0</v>
      </c>
      <c r="I2022" s="130">
        <v>0</v>
      </c>
      <c r="K2022" s="130">
        <v>792546</v>
      </c>
      <c r="O2022" s="205">
        <v>792546</v>
      </c>
    </row>
    <row r="2023" spans="2:15" x14ac:dyDescent="0.2">
      <c r="B2023" s="130" t="s">
        <v>541</v>
      </c>
      <c r="D2023" s="130">
        <v>1016020802</v>
      </c>
      <c r="F2023" s="130">
        <v>0</v>
      </c>
      <c r="I2023" s="130">
        <v>463127</v>
      </c>
      <c r="K2023" s="130">
        <v>456743</v>
      </c>
      <c r="O2023" s="205">
        <v>-6384</v>
      </c>
    </row>
    <row r="2024" spans="2:15" x14ac:dyDescent="0.2">
      <c r="B2024" s="130" t="s">
        <v>549</v>
      </c>
      <c r="D2024" s="130">
        <v>1023934439</v>
      </c>
      <c r="F2024" s="130">
        <v>0</v>
      </c>
      <c r="I2024" s="130">
        <v>157840</v>
      </c>
      <c r="K2024" s="130">
        <v>135238</v>
      </c>
      <c r="O2024" s="205">
        <v>-22602</v>
      </c>
    </row>
    <row r="2025" spans="2:15" x14ac:dyDescent="0.2">
      <c r="B2025" s="130" t="s">
        <v>552</v>
      </c>
      <c r="D2025" s="130">
        <v>1000572171</v>
      </c>
      <c r="F2025" s="130">
        <v>0</v>
      </c>
      <c r="I2025" s="130">
        <v>0</v>
      </c>
      <c r="K2025" s="130">
        <v>517015</v>
      </c>
      <c r="O2025" s="205">
        <v>517015</v>
      </c>
    </row>
    <row r="2026" spans="2:15" x14ac:dyDescent="0.2">
      <c r="B2026" s="130" t="s">
        <v>560</v>
      </c>
      <c r="D2026" s="130">
        <v>1025140522</v>
      </c>
      <c r="F2026" s="130">
        <v>0</v>
      </c>
      <c r="I2026" s="130">
        <v>0</v>
      </c>
      <c r="K2026" s="130">
        <v>135238</v>
      </c>
      <c r="O2026" s="205">
        <v>135238</v>
      </c>
    </row>
    <row r="2027" spans="2:15" x14ac:dyDescent="0.2">
      <c r="B2027" s="130" t="s">
        <v>601</v>
      </c>
      <c r="D2027" s="130">
        <v>1015428805</v>
      </c>
      <c r="F2027" s="130">
        <v>0</v>
      </c>
      <c r="I2027" s="130">
        <v>583333</v>
      </c>
      <c r="K2027" s="130">
        <v>437325</v>
      </c>
      <c r="O2027" s="205">
        <v>-146008</v>
      </c>
    </row>
    <row r="2028" spans="2:15" x14ac:dyDescent="0.2">
      <c r="B2028" s="130" t="s">
        <v>608</v>
      </c>
      <c r="D2028" s="130">
        <v>1016108806</v>
      </c>
      <c r="F2028" s="130">
        <v>0</v>
      </c>
      <c r="I2028" s="130">
        <v>0</v>
      </c>
      <c r="K2028" s="130">
        <v>1734203</v>
      </c>
      <c r="O2028" s="205">
        <v>1734203</v>
      </c>
    </row>
    <row r="2029" spans="2:15" x14ac:dyDescent="0.2">
      <c r="B2029" s="130" t="s">
        <v>612</v>
      </c>
      <c r="D2029" s="130">
        <v>1034778843</v>
      </c>
      <c r="F2029" s="130">
        <v>0</v>
      </c>
      <c r="I2029" s="130">
        <v>0</v>
      </c>
      <c r="K2029" s="130">
        <v>526317</v>
      </c>
      <c r="O2029" s="205">
        <v>526317</v>
      </c>
    </row>
    <row r="2030" spans="2:15" x14ac:dyDescent="0.2">
      <c r="B2030" s="130" t="s">
        <v>613</v>
      </c>
      <c r="D2030" s="130">
        <v>1057607910</v>
      </c>
      <c r="F2030" s="130">
        <v>0</v>
      </c>
      <c r="I2030" s="130">
        <v>570002</v>
      </c>
      <c r="K2030" s="130">
        <v>436107</v>
      </c>
      <c r="O2030" s="205">
        <v>-133895</v>
      </c>
    </row>
    <row r="2031" spans="2:15" x14ac:dyDescent="0.2">
      <c r="B2031" s="130" t="s">
        <v>614</v>
      </c>
      <c r="D2031" s="130">
        <v>1018424689</v>
      </c>
      <c r="F2031" s="130">
        <v>0</v>
      </c>
      <c r="I2031" s="130">
        <v>0</v>
      </c>
      <c r="K2031" s="130">
        <v>474810</v>
      </c>
      <c r="O2031" s="205">
        <v>474810</v>
      </c>
    </row>
    <row r="2032" spans="2:15" x14ac:dyDescent="0.2">
      <c r="B2032" s="130" t="s">
        <v>628</v>
      </c>
      <c r="D2032" s="130">
        <v>66711901</v>
      </c>
      <c r="F2032" s="130">
        <v>0</v>
      </c>
      <c r="I2032" s="130">
        <v>1775651</v>
      </c>
      <c r="K2032" s="130">
        <v>0</v>
      </c>
      <c r="O2032" s="205">
        <v>-1775651</v>
      </c>
    </row>
    <row r="2033" spans="2:15" x14ac:dyDescent="0.2">
      <c r="B2033" s="130" t="s">
        <v>640</v>
      </c>
      <c r="D2033" s="130">
        <v>1109494297</v>
      </c>
      <c r="F2033" s="130">
        <v>0</v>
      </c>
      <c r="I2033" s="130">
        <v>0</v>
      </c>
      <c r="K2033" s="130">
        <v>1582284</v>
      </c>
      <c r="O2033" s="205">
        <v>1582284</v>
      </c>
    </row>
    <row r="2034" spans="2:15" x14ac:dyDescent="0.2">
      <c r="B2034" s="130" t="s">
        <v>641</v>
      </c>
      <c r="D2034" s="130">
        <v>1034776666</v>
      </c>
      <c r="F2034" s="130">
        <v>0</v>
      </c>
      <c r="I2034" s="130">
        <v>0</v>
      </c>
      <c r="K2034" s="130">
        <v>1646607</v>
      </c>
      <c r="O2034" s="205">
        <v>1646607</v>
      </c>
    </row>
    <row r="2035" spans="2:15" x14ac:dyDescent="0.2">
      <c r="B2035" s="130" t="s">
        <v>646</v>
      </c>
      <c r="D2035" s="130">
        <v>1016055423</v>
      </c>
      <c r="F2035" s="130">
        <v>0</v>
      </c>
      <c r="I2035" s="130">
        <v>425410</v>
      </c>
      <c r="K2035" s="130">
        <v>65798</v>
      </c>
      <c r="O2035" s="205">
        <v>-359612</v>
      </c>
    </row>
    <row r="2036" spans="2:15" x14ac:dyDescent="0.2">
      <c r="B2036" s="130" t="s">
        <v>647</v>
      </c>
      <c r="D2036" s="130">
        <v>1032797110</v>
      </c>
      <c r="F2036" s="130">
        <v>0</v>
      </c>
      <c r="I2036" s="130">
        <v>0</v>
      </c>
      <c r="K2036" s="130">
        <v>1530475</v>
      </c>
      <c r="O2036" s="205">
        <v>1530475</v>
      </c>
    </row>
    <row r="2037" spans="2:15" x14ac:dyDescent="0.2">
      <c r="B2037" s="130" t="s">
        <v>679</v>
      </c>
      <c r="D2037" s="130">
        <v>1014176036</v>
      </c>
      <c r="F2037" s="130">
        <v>0</v>
      </c>
      <c r="I2037" s="130">
        <v>0</v>
      </c>
      <c r="K2037" s="130">
        <v>1533873</v>
      </c>
      <c r="O2037" s="205">
        <v>1533873</v>
      </c>
    </row>
    <row r="2038" spans="2:15" x14ac:dyDescent="0.2">
      <c r="B2038" s="130" t="s">
        <v>689</v>
      </c>
      <c r="D2038" s="130">
        <v>52800030</v>
      </c>
      <c r="F2038" s="130">
        <v>0</v>
      </c>
      <c r="I2038" s="130">
        <v>0</v>
      </c>
      <c r="K2038" s="130">
        <v>1751864</v>
      </c>
      <c r="O2038" s="205">
        <v>1751864</v>
      </c>
    </row>
    <row r="2039" spans="2:15" x14ac:dyDescent="0.2">
      <c r="B2039" s="130" t="s">
        <v>710</v>
      </c>
      <c r="D2039" s="130" t="s">
        <v>711</v>
      </c>
      <c r="F2039" s="130">
        <v>0</v>
      </c>
      <c r="I2039" s="130">
        <v>0</v>
      </c>
      <c r="K2039" s="130">
        <v>369650</v>
      </c>
      <c r="O2039" s="205">
        <v>369650</v>
      </c>
    </row>
    <row r="2040" spans="2:15" x14ac:dyDescent="0.2">
      <c r="B2040" s="130" t="s">
        <v>718</v>
      </c>
      <c r="D2040" s="130">
        <v>1070730630</v>
      </c>
      <c r="F2040" s="130">
        <v>0</v>
      </c>
      <c r="I2040" s="130">
        <v>0</v>
      </c>
      <c r="K2040" s="130">
        <v>1647817</v>
      </c>
      <c r="O2040" s="205">
        <v>1647817</v>
      </c>
    </row>
    <row r="2041" spans="2:15" x14ac:dyDescent="0.2">
      <c r="B2041" s="130" t="s">
        <v>737</v>
      </c>
      <c r="D2041" s="130">
        <v>1022380883</v>
      </c>
      <c r="F2041" s="130">
        <v>0</v>
      </c>
      <c r="I2041" s="130">
        <v>0</v>
      </c>
      <c r="K2041" s="130">
        <v>135238</v>
      </c>
      <c r="O2041" s="205">
        <v>135238</v>
      </c>
    </row>
    <row r="2042" spans="2:15" x14ac:dyDescent="0.2">
      <c r="B2042" s="130" t="s">
        <v>740</v>
      </c>
      <c r="D2042" s="130">
        <v>1000935343</v>
      </c>
      <c r="F2042" s="130">
        <v>0</v>
      </c>
      <c r="I2042" s="130">
        <v>0</v>
      </c>
      <c r="K2042" s="130">
        <v>1472501</v>
      </c>
      <c r="O2042" s="205">
        <v>1472501</v>
      </c>
    </row>
    <row r="2043" spans="2:15" x14ac:dyDescent="0.2">
      <c r="B2043" s="130" t="s">
        <v>744</v>
      </c>
      <c r="D2043" s="130">
        <v>52175422</v>
      </c>
      <c r="F2043" s="130">
        <v>0</v>
      </c>
      <c r="I2043" s="130">
        <v>1597233</v>
      </c>
      <c r="K2043" s="130">
        <v>1588267</v>
      </c>
      <c r="O2043" s="205">
        <v>-8966</v>
      </c>
    </row>
    <row r="2044" spans="2:15" x14ac:dyDescent="0.2">
      <c r="B2044" s="130" t="s">
        <v>761</v>
      </c>
      <c r="D2044" s="130">
        <v>1193088681</v>
      </c>
      <c r="F2044" s="130">
        <v>0</v>
      </c>
      <c r="I2044" s="130">
        <v>0</v>
      </c>
      <c r="K2044" s="130">
        <v>1560494</v>
      </c>
      <c r="O2044" s="205">
        <v>1560494</v>
      </c>
    </row>
    <row r="2045" spans="2:15" x14ac:dyDescent="0.2">
      <c r="B2045" s="130" t="s">
        <v>762</v>
      </c>
      <c r="D2045" s="130">
        <v>1000460027</v>
      </c>
      <c r="F2045" s="130">
        <v>0</v>
      </c>
      <c r="I2045" s="130">
        <v>36078</v>
      </c>
      <c r="K2045" s="130">
        <v>36078</v>
      </c>
      <c r="O2045" s="205">
        <v>0</v>
      </c>
    </row>
    <row r="2046" spans="2:15" x14ac:dyDescent="0.2">
      <c r="B2046" s="130" t="s">
        <v>763</v>
      </c>
      <c r="D2046" s="130">
        <v>1030627854</v>
      </c>
      <c r="F2046" s="130">
        <v>0</v>
      </c>
      <c r="I2046" s="130">
        <v>500579</v>
      </c>
      <c r="K2046" s="130">
        <v>494271</v>
      </c>
      <c r="O2046" s="205">
        <v>-6308</v>
      </c>
    </row>
    <row r="2047" spans="2:15" x14ac:dyDescent="0.2">
      <c r="B2047" s="130" t="s">
        <v>767</v>
      </c>
      <c r="D2047" s="130">
        <v>39672920</v>
      </c>
      <c r="F2047" s="130">
        <v>0</v>
      </c>
      <c r="I2047" s="130">
        <v>0</v>
      </c>
      <c r="K2047" s="130">
        <v>914597</v>
      </c>
      <c r="O2047" s="205">
        <v>914597</v>
      </c>
    </row>
    <row r="2048" spans="2:15" x14ac:dyDescent="0.2">
      <c r="B2048" s="130" t="s">
        <v>778</v>
      </c>
      <c r="D2048" s="130">
        <v>1000856368</v>
      </c>
      <c r="F2048" s="130">
        <v>0</v>
      </c>
      <c r="I2048" s="130">
        <v>816260</v>
      </c>
      <c r="K2048" s="130">
        <v>834357</v>
      </c>
      <c r="O2048" s="205">
        <v>18097</v>
      </c>
    </row>
    <row r="2049" spans="2:15" x14ac:dyDescent="0.2">
      <c r="B2049" s="130" t="s">
        <v>787</v>
      </c>
      <c r="D2049" s="130">
        <v>1005929699</v>
      </c>
      <c r="F2049" s="130">
        <v>0</v>
      </c>
      <c r="I2049" s="130">
        <v>0</v>
      </c>
      <c r="K2049" s="130">
        <v>1681428</v>
      </c>
      <c r="O2049" s="205">
        <v>1681428</v>
      </c>
    </row>
    <row r="2050" spans="2:15" x14ac:dyDescent="0.2">
      <c r="B2050" s="130" t="s">
        <v>794</v>
      </c>
      <c r="D2050" s="130">
        <v>1032457483</v>
      </c>
      <c r="F2050" s="130">
        <v>0</v>
      </c>
      <c r="I2050" s="130">
        <v>0</v>
      </c>
      <c r="K2050" s="130">
        <v>670964</v>
      </c>
      <c r="O2050" s="205">
        <v>670964</v>
      </c>
    </row>
    <row r="2051" spans="2:15" x14ac:dyDescent="0.2">
      <c r="B2051" s="130" t="s">
        <v>795</v>
      </c>
      <c r="D2051" s="130">
        <v>1023039143</v>
      </c>
      <c r="F2051" s="130">
        <v>0</v>
      </c>
      <c r="I2051" s="130">
        <v>0</v>
      </c>
      <c r="K2051" s="130">
        <v>1653361</v>
      </c>
      <c r="O2051" s="205">
        <v>1653361</v>
      </c>
    </row>
    <row r="2052" spans="2:15" x14ac:dyDescent="0.2">
      <c r="B2052" s="130" t="s">
        <v>796</v>
      </c>
      <c r="D2052" s="130">
        <v>1001116149</v>
      </c>
      <c r="F2052" s="130">
        <v>0</v>
      </c>
      <c r="I2052" s="130">
        <v>0</v>
      </c>
      <c r="K2052" s="130">
        <v>1735713</v>
      </c>
      <c r="O2052" s="205">
        <v>1735713</v>
      </c>
    </row>
    <row r="2053" spans="2:15" x14ac:dyDescent="0.2">
      <c r="B2053" s="130" t="s">
        <v>797</v>
      </c>
      <c r="D2053" s="130">
        <v>1000603427</v>
      </c>
      <c r="F2053" s="130">
        <v>0</v>
      </c>
      <c r="I2053" s="130">
        <v>0</v>
      </c>
      <c r="K2053" s="130">
        <v>1681410</v>
      </c>
      <c r="O2053" s="205">
        <v>1681410</v>
      </c>
    </row>
    <row r="2054" spans="2:15" x14ac:dyDescent="0.2">
      <c r="B2054" s="130" t="s">
        <v>819</v>
      </c>
      <c r="D2054" s="130">
        <v>1023873022</v>
      </c>
      <c r="F2054" s="130">
        <v>0</v>
      </c>
      <c r="I2054" s="130">
        <v>338229</v>
      </c>
      <c r="K2054" s="130">
        <v>292330</v>
      </c>
      <c r="O2054" s="205">
        <v>-45899</v>
      </c>
    </row>
    <row r="2055" spans="2:15" x14ac:dyDescent="0.2">
      <c r="B2055" s="130" t="s">
        <v>820</v>
      </c>
      <c r="D2055" s="130">
        <v>1010112736</v>
      </c>
      <c r="F2055" s="130">
        <v>0</v>
      </c>
      <c r="I2055" s="130">
        <v>0</v>
      </c>
      <c r="K2055" s="130">
        <v>524651</v>
      </c>
      <c r="O2055" s="205">
        <v>524651</v>
      </c>
    </row>
    <row r="2056" spans="2:15" x14ac:dyDescent="0.2">
      <c r="B2056" s="130" t="s">
        <v>825</v>
      </c>
      <c r="D2056" s="130">
        <v>1000156072</v>
      </c>
      <c r="F2056" s="130">
        <v>0</v>
      </c>
      <c r="I2056" s="130">
        <v>0</v>
      </c>
      <c r="K2056" s="130">
        <v>810317</v>
      </c>
      <c r="O2056" s="205">
        <v>810317</v>
      </c>
    </row>
    <row r="2057" spans="2:15" x14ac:dyDescent="0.2">
      <c r="B2057" s="130" t="s">
        <v>839</v>
      </c>
      <c r="D2057" s="130">
        <v>1023949754</v>
      </c>
      <c r="F2057" s="130">
        <v>0</v>
      </c>
      <c r="I2057" s="130">
        <v>0</v>
      </c>
      <c r="K2057" s="130">
        <v>805874</v>
      </c>
      <c r="O2057" s="205">
        <v>805874</v>
      </c>
    </row>
    <row r="2058" spans="2:15" x14ac:dyDescent="0.2">
      <c r="B2058" s="130" t="s">
        <v>850</v>
      </c>
      <c r="D2058" s="130" t="s">
        <v>851</v>
      </c>
      <c r="F2058" s="130">
        <v>0</v>
      </c>
      <c r="I2058" s="130">
        <v>148821</v>
      </c>
      <c r="K2058" s="130">
        <v>0</v>
      </c>
      <c r="O2058" s="205">
        <v>-148821</v>
      </c>
    </row>
    <row r="2059" spans="2:15" x14ac:dyDescent="0.2">
      <c r="B2059" s="130" t="s">
        <v>860</v>
      </c>
      <c r="D2059" s="130">
        <v>1024566105</v>
      </c>
      <c r="F2059" s="130">
        <v>0</v>
      </c>
      <c r="I2059" s="130">
        <v>0</v>
      </c>
      <c r="K2059" s="130">
        <v>1621146</v>
      </c>
      <c r="O2059" s="205">
        <v>1621146</v>
      </c>
    </row>
    <row r="2060" spans="2:15" x14ac:dyDescent="0.2">
      <c r="B2060" s="130" t="s">
        <v>861</v>
      </c>
      <c r="D2060" s="130">
        <v>1032455256</v>
      </c>
      <c r="F2060" s="130">
        <v>0</v>
      </c>
      <c r="I2060" s="130">
        <v>771162</v>
      </c>
      <c r="K2060" s="130">
        <v>738810</v>
      </c>
      <c r="O2060" s="205">
        <v>-32352</v>
      </c>
    </row>
    <row r="2061" spans="2:15" x14ac:dyDescent="0.2">
      <c r="B2061" s="130" t="s">
        <v>863</v>
      </c>
      <c r="D2061" s="130">
        <v>1001203918</v>
      </c>
      <c r="F2061" s="130">
        <v>0</v>
      </c>
      <c r="I2061" s="130">
        <v>0</v>
      </c>
      <c r="K2061" s="130">
        <v>305236</v>
      </c>
      <c r="O2061" s="205">
        <v>305236</v>
      </c>
    </row>
    <row r="2062" spans="2:15" x14ac:dyDescent="0.2">
      <c r="B2062" s="130" t="s">
        <v>884</v>
      </c>
      <c r="D2062" s="130">
        <v>1031803151</v>
      </c>
      <c r="F2062" s="130">
        <v>0</v>
      </c>
      <c r="I2062" s="130">
        <v>0</v>
      </c>
      <c r="K2062" s="130">
        <v>1208126</v>
      </c>
      <c r="O2062" s="205">
        <v>1208126</v>
      </c>
    </row>
    <row r="2063" spans="2:15" x14ac:dyDescent="0.2">
      <c r="B2063" s="130" t="s">
        <v>885</v>
      </c>
      <c r="D2063" s="130">
        <v>1001116451</v>
      </c>
      <c r="F2063" s="130">
        <v>0</v>
      </c>
      <c r="I2063" s="130">
        <v>0</v>
      </c>
      <c r="K2063" s="130">
        <v>1721335</v>
      </c>
      <c r="O2063" s="205">
        <v>1721335</v>
      </c>
    </row>
    <row r="2064" spans="2:15" x14ac:dyDescent="0.2">
      <c r="B2064" s="130" t="s">
        <v>886</v>
      </c>
      <c r="D2064" s="130">
        <v>1022357335</v>
      </c>
      <c r="F2064" s="130">
        <v>0</v>
      </c>
      <c r="I2064" s="130">
        <v>0</v>
      </c>
      <c r="K2064" s="130">
        <v>495635</v>
      </c>
      <c r="O2064" s="205">
        <v>495635</v>
      </c>
    </row>
    <row r="2065" spans="1:15" x14ac:dyDescent="0.2">
      <c r="B2065" s="130" t="s">
        <v>893</v>
      </c>
      <c r="D2065" s="130" t="s">
        <v>894</v>
      </c>
      <c r="F2065" s="130">
        <v>0</v>
      </c>
      <c r="I2065" s="130">
        <v>0</v>
      </c>
      <c r="K2065" s="130">
        <v>6185022</v>
      </c>
      <c r="O2065" s="205">
        <v>6185022</v>
      </c>
    </row>
    <row r="2066" spans="1:15" x14ac:dyDescent="0.2">
      <c r="B2066" s="130" t="s">
        <v>919</v>
      </c>
      <c r="D2066" s="130">
        <v>1068930132</v>
      </c>
      <c r="F2066" s="130">
        <v>0</v>
      </c>
      <c r="I2066" s="130">
        <v>0</v>
      </c>
      <c r="K2066" s="130">
        <v>503639</v>
      </c>
      <c r="O2066" s="205">
        <v>503639</v>
      </c>
    </row>
    <row r="2067" spans="1:15" x14ac:dyDescent="0.2">
      <c r="B2067" s="130" t="s">
        <v>928</v>
      </c>
      <c r="D2067" s="130">
        <v>1000573125</v>
      </c>
      <c r="F2067" s="130">
        <v>0</v>
      </c>
      <c r="I2067" s="130">
        <v>452948</v>
      </c>
      <c r="K2067" s="130">
        <v>628134</v>
      </c>
      <c r="O2067" s="205">
        <v>175186</v>
      </c>
    </row>
    <row r="2068" spans="1:15" x14ac:dyDescent="0.2">
      <c r="B2068" s="130" t="s">
        <v>931</v>
      </c>
      <c r="D2068" s="130">
        <v>46683454</v>
      </c>
      <c r="F2068" s="130">
        <v>0</v>
      </c>
      <c r="I2068" s="130">
        <v>0</v>
      </c>
      <c r="K2068" s="130">
        <v>1697329</v>
      </c>
      <c r="O2068" s="205">
        <v>1697329</v>
      </c>
    </row>
    <row r="2069" spans="1:15" x14ac:dyDescent="0.2">
      <c r="B2069" s="130" t="s">
        <v>935</v>
      </c>
      <c r="D2069" s="130">
        <v>1014862974</v>
      </c>
      <c r="F2069" s="130">
        <v>0</v>
      </c>
      <c r="I2069" s="130">
        <v>0</v>
      </c>
      <c r="K2069" s="130">
        <v>653650</v>
      </c>
      <c r="O2069" s="205">
        <v>653650</v>
      </c>
    </row>
    <row r="2070" spans="1:15" x14ac:dyDescent="0.2">
      <c r="B2070" s="130" t="s">
        <v>937</v>
      </c>
      <c r="D2070" s="130">
        <v>1031155767</v>
      </c>
      <c r="F2070" s="130">
        <v>0</v>
      </c>
      <c r="I2070" s="130">
        <v>0</v>
      </c>
      <c r="K2070" s="130">
        <v>2620171</v>
      </c>
      <c r="O2070" s="205">
        <v>2620171</v>
      </c>
    </row>
    <row r="2071" spans="1:15" x14ac:dyDescent="0.2">
      <c r="A2071" s="130" t="s">
        <v>1285</v>
      </c>
      <c r="F2071" s="130">
        <v>0</v>
      </c>
      <c r="I2071" s="130">
        <v>5985805</v>
      </c>
      <c r="K2071" s="130">
        <v>9210025</v>
      </c>
      <c r="O2071" s="205">
        <v>3224220</v>
      </c>
    </row>
    <row r="2072" spans="1:15" x14ac:dyDescent="0.2">
      <c r="B2072" s="130" t="s">
        <v>378</v>
      </c>
      <c r="D2072" s="130">
        <v>52286338</v>
      </c>
      <c r="F2072" s="130">
        <v>0</v>
      </c>
      <c r="I2072" s="130">
        <v>206640</v>
      </c>
      <c r="K2072" s="130">
        <v>212619</v>
      </c>
      <c r="O2072" s="205">
        <v>5979</v>
      </c>
    </row>
    <row r="2073" spans="1:15" x14ac:dyDescent="0.2">
      <c r="B2073" s="130" t="s">
        <v>385</v>
      </c>
      <c r="D2073" s="130">
        <v>1010840246</v>
      </c>
      <c r="F2073" s="130">
        <v>0</v>
      </c>
      <c r="I2073" s="130">
        <v>50254</v>
      </c>
      <c r="K2073" s="130">
        <v>166147</v>
      </c>
      <c r="O2073" s="205">
        <v>115893</v>
      </c>
    </row>
    <row r="2074" spans="1:15" x14ac:dyDescent="0.2">
      <c r="B2074" s="130" t="s">
        <v>392</v>
      </c>
      <c r="D2074" s="130">
        <v>1000591042</v>
      </c>
      <c r="F2074" s="130">
        <v>0</v>
      </c>
      <c r="I2074" s="130">
        <v>211547</v>
      </c>
      <c r="K2074" s="130">
        <v>202153</v>
      </c>
      <c r="O2074" s="205">
        <v>-9394</v>
      </c>
    </row>
    <row r="2075" spans="1:15" x14ac:dyDescent="0.2">
      <c r="B2075" s="130" t="s">
        <v>399</v>
      </c>
      <c r="D2075" s="130">
        <v>1022968626</v>
      </c>
      <c r="F2075" s="130">
        <v>0</v>
      </c>
      <c r="I2075" s="130">
        <v>0</v>
      </c>
      <c r="K2075" s="130">
        <v>118264</v>
      </c>
      <c r="O2075" s="205">
        <v>118264</v>
      </c>
    </row>
    <row r="2076" spans="1:15" x14ac:dyDescent="0.2">
      <c r="B2076" s="130" t="s">
        <v>427</v>
      </c>
      <c r="D2076" s="130" t="s">
        <v>428</v>
      </c>
      <c r="F2076" s="130">
        <v>0</v>
      </c>
      <c r="I2076" s="130">
        <v>179685</v>
      </c>
      <c r="K2076" s="130">
        <v>324738</v>
      </c>
      <c r="O2076" s="205">
        <v>145053</v>
      </c>
    </row>
    <row r="2077" spans="1:15" x14ac:dyDescent="0.2">
      <c r="B2077" s="130" t="s">
        <v>432</v>
      </c>
      <c r="D2077" s="130">
        <v>52799524</v>
      </c>
      <c r="F2077" s="130">
        <v>0</v>
      </c>
      <c r="I2077" s="130">
        <v>205440</v>
      </c>
      <c r="K2077" s="130">
        <v>26482</v>
      </c>
      <c r="O2077" s="205">
        <v>-178958</v>
      </c>
    </row>
    <row r="2078" spans="1:15" x14ac:dyDescent="0.2">
      <c r="B2078" s="130" t="s">
        <v>433</v>
      </c>
      <c r="D2078" s="130">
        <v>1016106465</v>
      </c>
      <c r="F2078" s="130">
        <v>0</v>
      </c>
      <c r="I2078" s="130">
        <v>11737</v>
      </c>
      <c r="K2078" s="130">
        <v>39454</v>
      </c>
      <c r="O2078" s="205">
        <v>27717</v>
      </c>
    </row>
    <row r="2079" spans="1:15" x14ac:dyDescent="0.2">
      <c r="B2079" s="130" t="s">
        <v>449</v>
      </c>
      <c r="D2079" s="130" t="s">
        <v>450</v>
      </c>
      <c r="F2079" s="130">
        <v>0</v>
      </c>
      <c r="I2079" s="130">
        <v>0</v>
      </c>
      <c r="K2079" s="130">
        <v>533334</v>
      </c>
      <c r="O2079" s="205">
        <v>533334</v>
      </c>
    </row>
    <row r="2080" spans="1:15" x14ac:dyDescent="0.2">
      <c r="B2080" s="130" t="s">
        <v>457</v>
      </c>
      <c r="D2080" s="130">
        <v>51999468</v>
      </c>
      <c r="F2080" s="130">
        <v>0</v>
      </c>
      <c r="I2080" s="130">
        <v>205440</v>
      </c>
      <c r="K2080" s="130">
        <v>202374</v>
      </c>
      <c r="O2080" s="205">
        <v>-3066</v>
      </c>
    </row>
    <row r="2081" spans="2:15" x14ac:dyDescent="0.2">
      <c r="B2081" s="130" t="s">
        <v>461</v>
      </c>
      <c r="D2081" s="130">
        <v>1000213395</v>
      </c>
      <c r="F2081" s="130">
        <v>0</v>
      </c>
      <c r="I2081" s="130">
        <v>0</v>
      </c>
      <c r="K2081" s="130">
        <v>168844</v>
      </c>
      <c r="O2081" s="205">
        <v>168844</v>
      </c>
    </row>
    <row r="2082" spans="2:15" x14ac:dyDescent="0.2">
      <c r="B2082" s="130" t="s">
        <v>462</v>
      </c>
      <c r="D2082" s="130">
        <v>1031803919</v>
      </c>
      <c r="F2082" s="130">
        <v>0</v>
      </c>
      <c r="I2082" s="130">
        <v>0</v>
      </c>
      <c r="K2082" s="130">
        <v>53576</v>
      </c>
      <c r="O2082" s="205">
        <v>53576</v>
      </c>
    </row>
    <row r="2083" spans="2:15" x14ac:dyDescent="0.2">
      <c r="B2083" s="130" t="s">
        <v>477</v>
      </c>
      <c r="D2083" s="130">
        <v>1022968485</v>
      </c>
      <c r="F2083" s="130">
        <v>0</v>
      </c>
      <c r="I2083" s="130">
        <v>8230</v>
      </c>
      <c r="K2083" s="130">
        <v>7117</v>
      </c>
      <c r="O2083" s="205">
        <v>-1113</v>
      </c>
    </row>
    <row r="2084" spans="2:15" x14ac:dyDescent="0.2">
      <c r="B2084" s="130" t="s">
        <v>485</v>
      </c>
      <c r="D2084" s="130">
        <v>1019022306</v>
      </c>
      <c r="F2084" s="130">
        <v>0</v>
      </c>
      <c r="I2084" s="130">
        <v>124279</v>
      </c>
      <c r="K2084" s="130">
        <v>150178</v>
      </c>
      <c r="O2084" s="205">
        <v>25899</v>
      </c>
    </row>
    <row r="2085" spans="2:15" x14ac:dyDescent="0.2">
      <c r="B2085" s="130" t="s">
        <v>493</v>
      </c>
      <c r="D2085" s="130" t="s">
        <v>494</v>
      </c>
      <c r="F2085" s="130">
        <v>0</v>
      </c>
      <c r="I2085" s="130">
        <v>247440</v>
      </c>
      <c r="K2085" s="130">
        <v>322333</v>
      </c>
      <c r="O2085" s="205">
        <v>74893</v>
      </c>
    </row>
    <row r="2086" spans="2:15" x14ac:dyDescent="0.2">
      <c r="B2086" s="130" t="s">
        <v>511</v>
      </c>
      <c r="D2086" s="130">
        <v>1001272761</v>
      </c>
      <c r="F2086" s="130">
        <v>0</v>
      </c>
      <c r="I2086" s="130">
        <v>180786</v>
      </c>
      <c r="K2086" s="130">
        <v>192264</v>
      </c>
      <c r="O2086" s="205">
        <v>11478</v>
      </c>
    </row>
    <row r="2087" spans="2:15" x14ac:dyDescent="0.2">
      <c r="B2087" s="130" t="s">
        <v>516</v>
      </c>
      <c r="D2087" s="130">
        <v>1072663481</v>
      </c>
      <c r="F2087" s="130">
        <v>0</v>
      </c>
      <c r="I2087" s="130">
        <v>0</v>
      </c>
      <c r="K2087" s="130">
        <v>80413</v>
      </c>
      <c r="O2087" s="205">
        <v>80413</v>
      </c>
    </row>
    <row r="2088" spans="2:15" x14ac:dyDescent="0.2">
      <c r="B2088" s="130" t="s">
        <v>517</v>
      </c>
      <c r="D2088" s="130">
        <v>1002457670</v>
      </c>
      <c r="F2088" s="130">
        <v>0</v>
      </c>
      <c r="I2088" s="130">
        <v>0</v>
      </c>
      <c r="K2088" s="130">
        <v>166903</v>
      </c>
      <c r="O2088" s="205">
        <v>166903</v>
      </c>
    </row>
    <row r="2089" spans="2:15" x14ac:dyDescent="0.2">
      <c r="B2089" s="130" t="s">
        <v>530</v>
      </c>
      <c r="D2089" s="130">
        <v>1032449935</v>
      </c>
      <c r="F2089" s="130">
        <v>0</v>
      </c>
      <c r="I2089" s="130">
        <v>0</v>
      </c>
      <c r="K2089" s="130">
        <v>119331</v>
      </c>
      <c r="O2089" s="205">
        <v>119331</v>
      </c>
    </row>
    <row r="2090" spans="2:15" x14ac:dyDescent="0.2">
      <c r="B2090" s="130" t="s">
        <v>532</v>
      </c>
      <c r="D2090" s="130">
        <v>1029141693</v>
      </c>
      <c r="F2090" s="130">
        <v>0</v>
      </c>
      <c r="I2090" s="130">
        <v>0</v>
      </c>
      <c r="K2090" s="130">
        <v>95143</v>
      </c>
      <c r="O2090" s="205">
        <v>95143</v>
      </c>
    </row>
    <row r="2091" spans="2:15" x14ac:dyDescent="0.2">
      <c r="B2091" s="130" t="s">
        <v>541</v>
      </c>
      <c r="D2091" s="130">
        <v>1016020802</v>
      </c>
      <c r="F2091" s="130">
        <v>0</v>
      </c>
      <c r="I2091" s="130">
        <v>14048</v>
      </c>
      <c r="K2091" s="130">
        <v>54832</v>
      </c>
      <c r="O2091" s="205">
        <v>40784</v>
      </c>
    </row>
    <row r="2092" spans="2:15" x14ac:dyDescent="0.2">
      <c r="B2092" s="130" t="s">
        <v>549</v>
      </c>
      <c r="D2092" s="130">
        <v>1023934439</v>
      </c>
      <c r="F2092" s="130">
        <v>0</v>
      </c>
      <c r="I2092" s="130">
        <v>4303</v>
      </c>
      <c r="K2092" s="130">
        <v>16235</v>
      </c>
      <c r="O2092" s="205">
        <v>11932</v>
      </c>
    </row>
    <row r="2093" spans="2:15" x14ac:dyDescent="0.2">
      <c r="B2093" s="130" t="s">
        <v>552</v>
      </c>
      <c r="D2093" s="130">
        <v>1000572171</v>
      </c>
      <c r="F2093" s="130">
        <v>0</v>
      </c>
      <c r="I2093" s="130">
        <v>0</v>
      </c>
      <c r="K2093" s="130">
        <v>62067</v>
      </c>
      <c r="O2093" s="205">
        <v>62067</v>
      </c>
    </row>
    <row r="2094" spans="2:15" x14ac:dyDescent="0.2">
      <c r="B2094" s="130" t="s">
        <v>560</v>
      </c>
      <c r="D2094" s="130">
        <v>1025140522</v>
      </c>
      <c r="F2094" s="130">
        <v>0</v>
      </c>
      <c r="I2094" s="130">
        <v>0</v>
      </c>
      <c r="K2094" s="130">
        <v>16235</v>
      </c>
      <c r="O2094" s="205">
        <v>16235</v>
      </c>
    </row>
    <row r="2095" spans="2:15" x14ac:dyDescent="0.2">
      <c r="B2095" s="130" t="s">
        <v>601</v>
      </c>
      <c r="D2095" s="130">
        <v>1015428805</v>
      </c>
      <c r="F2095" s="130">
        <v>0</v>
      </c>
      <c r="I2095" s="130">
        <v>11667</v>
      </c>
      <c r="K2095" s="130">
        <v>52500</v>
      </c>
      <c r="O2095" s="205">
        <v>40833</v>
      </c>
    </row>
    <row r="2096" spans="2:15" x14ac:dyDescent="0.2">
      <c r="B2096" s="130" t="s">
        <v>608</v>
      </c>
      <c r="D2096" s="130">
        <v>1016108806</v>
      </c>
      <c r="F2096" s="130">
        <v>0</v>
      </c>
      <c r="I2096" s="130">
        <v>205440</v>
      </c>
      <c r="K2096" s="130">
        <v>208185</v>
      </c>
      <c r="O2096" s="205">
        <v>2745</v>
      </c>
    </row>
    <row r="2097" spans="2:15" x14ac:dyDescent="0.2">
      <c r="B2097" s="130" t="s">
        <v>612</v>
      </c>
      <c r="D2097" s="130">
        <v>1034778843</v>
      </c>
      <c r="F2097" s="130">
        <v>0</v>
      </c>
      <c r="I2097" s="130">
        <v>0</v>
      </c>
      <c r="K2097" s="130">
        <v>63183</v>
      </c>
      <c r="O2097" s="205">
        <v>63183</v>
      </c>
    </row>
    <row r="2098" spans="2:15" x14ac:dyDescent="0.2">
      <c r="B2098" s="130" t="s">
        <v>613</v>
      </c>
      <c r="D2098" s="130">
        <v>1057607910</v>
      </c>
      <c r="F2098" s="130">
        <v>0</v>
      </c>
      <c r="I2098" s="130">
        <v>227860</v>
      </c>
      <c r="K2098" s="130">
        <v>52355</v>
      </c>
      <c r="O2098" s="205">
        <v>-175505</v>
      </c>
    </row>
    <row r="2099" spans="2:15" x14ac:dyDescent="0.2">
      <c r="B2099" s="130" t="s">
        <v>614</v>
      </c>
      <c r="D2099" s="130">
        <v>1018424689</v>
      </c>
      <c r="F2099" s="130">
        <v>0</v>
      </c>
      <c r="I2099" s="130">
        <v>0</v>
      </c>
      <c r="K2099" s="130">
        <v>57000</v>
      </c>
      <c r="O2099" s="205">
        <v>57000</v>
      </c>
    </row>
    <row r="2100" spans="2:15" x14ac:dyDescent="0.2">
      <c r="B2100" s="130" t="s">
        <v>628</v>
      </c>
      <c r="D2100" s="130">
        <v>66711901</v>
      </c>
      <c r="F2100" s="130">
        <v>0</v>
      </c>
      <c r="I2100" s="130">
        <v>205716</v>
      </c>
      <c r="K2100" s="130">
        <v>0</v>
      </c>
      <c r="O2100" s="205">
        <v>-205716</v>
      </c>
    </row>
    <row r="2101" spans="2:15" x14ac:dyDescent="0.2">
      <c r="B2101" s="130" t="s">
        <v>640</v>
      </c>
      <c r="D2101" s="130">
        <v>1109494297</v>
      </c>
      <c r="F2101" s="130">
        <v>0</v>
      </c>
      <c r="I2101" s="130">
        <v>0</v>
      </c>
      <c r="K2101" s="130">
        <v>189949</v>
      </c>
      <c r="O2101" s="205">
        <v>189949</v>
      </c>
    </row>
    <row r="2102" spans="2:15" x14ac:dyDescent="0.2">
      <c r="B2102" s="130" t="s">
        <v>641</v>
      </c>
      <c r="D2102" s="130">
        <v>1034776666</v>
      </c>
      <c r="F2102" s="130">
        <v>0</v>
      </c>
      <c r="I2102" s="130">
        <v>180786</v>
      </c>
      <c r="K2102" s="130">
        <v>197675</v>
      </c>
      <c r="O2102" s="205">
        <v>16889</v>
      </c>
    </row>
    <row r="2103" spans="2:15" x14ac:dyDescent="0.2">
      <c r="B2103" s="130" t="s">
        <v>646</v>
      </c>
      <c r="D2103" s="130">
        <v>1016055423</v>
      </c>
      <c r="F2103" s="130">
        <v>0</v>
      </c>
      <c r="I2103" s="130">
        <v>9080</v>
      </c>
      <c r="K2103" s="130">
        <v>7899</v>
      </c>
      <c r="O2103" s="205">
        <v>-1181</v>
      </c>
    </row>
    <row r="2104" spans="2:15" x14ac:dyDescent="0.2">
      <c r="B2104" s="130" t="s">
        <v>647</v>
      </c>
      <c r="D2104" s="130">
        <v>1032797110</v>
      </c>
      <c r="F2104" s="130">
        <v>0</v>
      </c>
      <c r="I2104" s="130">
        <v>1094</v>
      </c>
      <c r="K2104" s="130">
        <v>183730</v>
      </c>
      <c r="O2104" s="205">
        <v>182636</v>
      </c>
    </row>
    <row r="2105" spans="2:15" x14ac:dyDescent="0.2">
      <c r="B2105" s="130" t="s">
        <v>679</v>
      </c>
      <c r="D2105" s="130">
        <v>1014176036</v>
      </c>
      <c r="F2105" s="130">
        <v>0</v>
      </c>
      <c r="I2105" s="130">
        <v>180786</v>
      </c>
      <c r="K2105" s="130">
        <v>184138</v>
      </c>
      <c r="O2105" s="205">
        <v>3352</v>
      </c>
    </row>
    <row r="2106" spans="2:15" x14ac:dyDescent="0.2">
      <c r="B2106" s="130" t="s">
        <v>689</v>
      </c>
      <c r="D2106" s="130">
        <v>52800030</v>
      </c>
      <c r="F2106" s="130">
        <v>0</v>
      </c>
      <c r="I2106" s="130">
        <v>205440</v>
      </c>
      <c r="K2106" s="130">
        <v>210302</v>
      </c>
      <c r="O2106" s="205">
        <v>4862</v>
      </c>
    </row>
    <row r="2107" spans="2:15" x14ac:dyDescent="0.2">
      <c r="B2107" s="130" t="s">
        <v>710</v>
      </c>
      <c r="D2107" s="130" t="s">
        <v>711</v>
      </c>
      <c r="F2107" s="130">
        <v>0</v>
      </c>
      <c r="I2107" s="130">
        <v>0</v>
      </c>
      <c r="K2107" s="130">
        <v>44376</v>
      </c>
      <c r="O2107" s="205">
        <v>44376</v>
      </c>
    </row>
    <row r="2108" spans="2:15" x14ac:dyDescent="0.2">
      <c r="B2108" s="130" t="s">
        <v>718</v>
      </c>
      <c r="D2108" s="130">
        <v>1070730630</v>
      </c>
      <c r="F2108" s="130">
        <v>0</v>
      </c>
      <c r="I2108" s="130">
        <v>199473</v>
      </c>
      <c r="K2108" s="130">
        <v>197819</v>
      </c>
      <c r="O2108" s="205">
        <v>-1654</v>
      </c>
    </row>
    <row r="2109" spans="2:15" x14ac:dyDescent="0.2">
      <c r="B2109" s="130" t="s">
        <v>737</v>
      </c>
      <c r="D2109" s="130">
        <v>1022380883</v>
      </c>
      <c r="F2109" s="130">
        <v>0</v>
      </c>
      <c r="I2109" s="130">
        <v>0</v>
      </c>
      <c r="K2109" s="130">
        <v>16235</v>
      </c>
      <c r="O2109" s="205">
        <v>16235</v>
      </c>
    </row>
    <row r="2110" spans="2:15" x14ac:dyDescent="0.2">
      <c r="B2110" s="130" t="s">
        <v>740</v>
      </c>
      <c r="D2110" s="130">
        <v>1000935343</v>
      </c>
      <c r="F2110" s="130">
        <v>0</v>
      </c>
      <c r="I2110" s="130">
        <v>0</v>
      </c>
      <c r="K2110" s="130">
        <v>176767</v>
      </c>
      <c r="O2110" s="205">
        <v>176767</v>
      </c>
    </row>
    <row r="2111" spans="2:15" x14ac:dyDescent="0.2">
      <c r="B2111" s="130" t="s">
        <v>744</v>
      </c>
      <c r="D2111" s="130">
        <v>52175422</v>
      </c>
      <c r="F2111" s="130">
        <v>0</v>
      </c>
      <c r="I2111" s="130">
        <v>389383</v>
      </c>
      <c r="K2111" s="130">
        <v>190674</v>
      </c>
      <c r="O2111" s="205">
        <v>-198709</v>
      </c>
    </row>
    <row r="2112" spans="2:15" x14ac:dyDescent="0.2">
      <c r="B2112" s="130" t="s">
        <v>761</v>
      </c>
      <c r="D2112" s="130">
        <v>1193088681</v>
      </c>
      <c r="F2112" s="130">
        <v>0</v>
      </c>
      <c r="I2112" s="130">
        <v>19754</v>
      </c>
      <c r="K2112" s="130">
        <v>187335</v>
      </c>
      <c r="O2112" s="205">
        <v>167581</v>
      </c>
    </row>
    <row r="2113" spans="2:15" x14ac:dyDescent="0.2">
      <c r="B2113" s="130" t="s">
        <v>762</v>
      </c>
      <c r="D2113" s="130">
        <v>1000460027</v>
      </c>
      <c r="F2113" s="130">
        <v>0</v>
      </c>
      <c r="I2113" s="130">
        <v>96</v>
      </c>
      <c r="K2113" s="130">
        <v>96</v>
      </c>
      <c r="O2113" s="205">
        <v>0</v>
      </c>
    </row>
    <row r="2114" spans="2:15" x14ac:dyDescent="0.2">
      <c r="B2114" s="130" t="s">
        <v>763</v>
      </c>
      <c r="D2114" s="130">
        <v>1030627854</v>
      </c>
      <c r="F2114" s="130">
        <v>0</v>
      </c>
      <c r="I2114" s="130">
        <v>18521</v>
      </c>
      <c r="K2114" s="130">
        <v>59336</v>
      </c>
      <c r="O2114" s="205">
        <v>40815</v>
      </c>
    </row>
    <row r="2115" spans="2:15" x14ac:dyDescent="0.2">
      <c r="B2115" s="130" t="s">
        <v>767</v>
      </c>
      <c r="D2115" s="130">
        <v>39672920</v>
      </c>
      <c r="F2115" s="130">
        <v>0</v>
      </c>
      <c r="I2115" s="130">
        <v>0</v>
      </c>
      <c r="K2115" s="130">
        <v>109798</v>
      </c>
      <c r="O2115" s="205">
        <v>109798</v>
      </c>
    </row>
    <row r="2116" spans="2:15" x14ac:dyDescent="0.2">
      <c r="B2116" s="130" t="s">
        <v>778</v>
      </c>
      <c r="D2116" s="130">
        <v>1000856368</v>
      </c>
      <c r="F2116" s="130">
        <v>0</v>
      </c>
      <c r="I2116" s="130">
        <v>49247</v>
      </c>
      <c r="K2116" s="130">
        <v>100163</v>
      </c>
      <c r="O2116" s="205">
        <v>50916</v>
      </c>
    </row>
    <row r="2117" spans="2:15" x14ac:dyDescent="0.2">
      <c r="B2117" s="130" t="s">
        <v>787</v>
      </c>
      <c r="D2117" s="130">
        <v>1005929699</v>
      </c>
      <c r="F2117" s="130">
        <v>0</v>
      </c>
      <c r="I2117" s="130">
        <v>2345</v>
      </c>
      <c r="K2117" s="130">
        <v>201852</v>
      </c>
      <c r="O2117" s="205">
        <v>199507</v>
      </c>
    </row>
    <row r="2118" spans="2:15" x14ac:dyDescent="0.2">
      <c r="B2118" s="130" t="s">
        <v>794</v>
      </c>
      <c r="D2118" s="130">
        <v>1032457483</v>
      </c>
      <c r="F2118" s="130">
        <v>0</v>
      </c>
      <c r="I2118" s="130">
        <v>0</v>
      </c>
      <c r="K2118" s="130">
        <v>80547</v>
      </c>
      <c r="O2118" s="205">
        <v>80547</v>
      </c>
    </row>
    <row r="2119" spans="2:15" x14ac:dyDescent="0.2">
      <c r="B2119" s="130" t="s">
        <v>795</v>
      </c>
      <c r="D2119" s="130">
        <v>1023039143</v>
      </c>
      <c r="F2119" s="130">
        <v>0</v>
      </c>
      <c r="I2119" s="130">
        <v>205440</v>
      </c>
      <c r="K2119" s="130">
        <v>198488</v>
      </c>
      <c r="O2119" s="205">
        <v>-6952</v>
      </c>
    </row>
    <row r="2120" spans="2:15" x14ac:dyDescent="0.2">
      <c r="B2120" s="130" t="s">
        <v>796</v>
      </c>
      <c r="D2120" s="130">
        <v>1001116149</v>
      </c>
      <c r="F2120" s="130">
        <v>0</v>
      </c>
      <c r="I2120" s="130">
        <v>189840</v>
      </c>
      <c r="K2120" s="130">
        <v>208370</v>
      </c>
      <c r="O2120" s="205">
        <v>18530</v>
      </c>
    </row>
    <row r="2121" spans="2:15" x14ac:dyDescent="0.2">
      <c r="B2121" s="130" t="s">
        <v>797</v>
      </c>
      <c r="D2121" s="130">
        <v>1000603427</v>
      </c>
      <c r="F2121" s="130">
        <v>0</v>
      </c>
      <c r="I2121" s="130">
        <v>199473</v>
      </c>
      <c r="K2121" s="130">
        <v>201850</v>
      </c>
      <c r="O2121" s="205">
        <v>2377</v>
      </c>
    </row>
    <row r="2122" spans="2:15" x14ac:dyDescent="0.2">
      <c r="B2122" s="130" t="s">
        <v>819</v>
      </c>
      <c r="D2122" s="130">
        <v>1023873022</v>
      </c>
      <c r="F2122" s="130">
        <v>0</v>
      </c>
      <c r="I2122" s="130">
        <v>8456</v>
      </c>
      <c r="K2122" s="130">
        <v>35093</v>
      </c>
      <c r="O2122" s="205">
        <v>26637</v>
      </c>
    </row>
    <row r="2123" spans="2:15" x14ac:dyDescent="0.2">
      <c r="B2123" s="130" t="s">
        <v>820</v>
      </c>
      <c r="D2123" s="130">
        <v>1010112736</v>
      </c>
      <c r="F2123" s="130">
        <v>0</v>
      </c>
      <c r="I2123" s="130">
        <v>0</v>
      </c>
      <c r="K2123" s="130">
        <v>62983</v>
      </c>
      <c r="O2123" s="205">
        <v>62983</v>
      </c>
    </row>
    <row r="2124" spans="2:15" x14ac:dyDescent="0.2">
      <c r="B2124" s="130" t="s">
        <v>825</v>
      </c>
      <c r="D2124" s="130">
        <v>1000156072</v>
      </c>
      <c r="F2124" s="130">
        <v>0</v>
      </c>
      <c r="I2124" s="130">
        <v>0</v>
      </c>
      <c r="K2124" s="130">
        <v>97277</v>
      </c>
      <c r="O2124" s="205">
        <v>97277</v>
      </c>
    </row>
    <row r="2125" spans="2:15" x14ac:dyDescent="0.2">
      <c r="B2125" s="130" t="s">
        <v>839</v>
      </c>
      <c r="D2125" s="130">
        <v>1023949754</v>
      </c>
      <c r="F2125" s="130">
        <v>0</v>
      </c>
      <c r="I2125" s="130">
        <v>0</v>
      </c>
      <c r="K2125" s="130">
        <v>96744</v>
      </c>
      <c r="O2125" s="205">
        <v>96744</v>
      </c>
    </row>
    <row r="2126" spans="2:15" x14ac:dyDescent="0.2">
      <c r="B2126" s="130" t="s">
        <v>850</v>
      </c>
      <c r="D2126" s="130" t="s">
        <v>851</v>
      </c>
      <c r="F2126" s="130">
        <v>0</v>
      </c>
      <c r="I2126" s="130">
        <v>1637</v>
      </c>
      <c r="K2126" s="130">
        <v>0</v>
      </c>
      <c r="O2126" s="205">
        <v>-1637</v>
      </c>
    </row>
    <row r="2127" spans="2:15" x14ac:dyDescent="0.2">
      <c r="B2127" s="130" t="s">
        <v>860</v>
      </c>
      <c r="D2127" s="130">
        <v>1024566105</v>
      </c>
      <c r="F2127" s="130">
        <v>0</v>
      </c>
      <c r="I2127" s="130">
        <v>11299</v>
      </c>
      <c r="K2127" s="130">
        <v>194615</v>
      </c>
      <c r="O2127" s="205">
        <v>183316</v>
      </c>
    </row>
    <row r="2128" spans="2:15" x14ac:dyDescent="0.2">
      <c r="B2128" s="130" t="s">
        <v>861</v>
      </c>
      <c r="D2128" s="130">
        <v>1032455256</v>
      </c>
      <c r="F2128" s="130">
        <v>0</v>
      </c>
      <c r="I2128" s="130">
        <v>57765</v>
      </c>
      <c r="K2128" s="130">
        <v>88693</v>
      </c>
      <c r="O2128" s="205">
        <v>30928</v>
      </c>
    </row>
    <row r="2129" spans="1:15" x14ac:dyDescent="0.2">
      <c r="B2129" s="130" t="s">
        <v>863</v>
      </c>
      <c r="D2129" s="130">
        <v>1001203918</v>
      </c>
      <c r="F2129" s="130">
        <v>0</v>
      </c>
      <c r="I2129" s="130">
        <v>0</v>
      </c>
      <c r="K2129" s="130">
        <v>36642</v>
      </c>
      <c r="O2129" s="205">
        <v>36642</v>
      </c>
    </row>
    <row r="2130" spans="1:15" x14ac:dyDescent="0.2">
      <c r="B2130" s="130" t="s">
        <v>884</v>
      </c>
      <c r="D2130" s="130">
        <v>1031803151</v>
      </c>
      <c r="F2130" s="130">
        <v>0</v>
      </c>
      <c r="I2130" s="130">
        <v>0</v>
      </c>
      <c r="K2130" s="130">
        <v>145033</v>
      </c>
      <c r="O2130" s="205">
        <v>145033</v>
      </c>
    </row>
    <row r="2131" spans="1:15" x14ac:dyDescent="0.2">
      <c r="B2131" s="130" t="s">
        <v>885</v>
      </c>
      <c r="D2131" s="130">
        <v>1001116451</v>
      </c>
      <c r="F2131" s="130">
        <v>0</v>
      </c>
      <c r="I2131" s="130">
        <v>168495</v>
      </c>
      <c r="K2131" s="130">
        <v>206643</v>
      </c>
      <c r="O2131" s="205">
        <v>38148</v>
      </c>
    </row>
    <row r="2132" spans="1:15" x14ac:dyDescent="0.2">
      <c r="B2132" s="130" t="s">
        <v>886</v>
      </c>
      <c r="D2132" s="130">
        <v>1022357335</v>
      </c>
      <c r="F2132" s="130">
        <v>0</v>
      </c>
      <c r="I2132" s="130">
        <v>0</v>
      </c>
      <c r="K2132" s="130">
        <v>59500</v>
      </c>
      <c r="O2132" s="205">
        <v>59500</v>
      </c>
    </row>
    <row r="2133" spans="1:15" x14ac:dyDescent="0.2">
      <c r="B2133" s="130" t="s">
        <v>893</v>
      </c>
      <c r="D2133" s="130" t="s">
        <v>894</v>
      </c>
      <c r="F2133" s="130">
        <v>0</v>
      </c>
      <c r="I2133" s="130">
        <v>1132231</v>
      </c>
      <c r="K2133" s="130">
        <v>742500</v>
      </c>
      <c r="O2133" s="205">
        <v>-389731</v>
      </c>
    </row>
    <row r="2134" spans="1:15" x14ac:dyDescent="0.2">
      <c r="B2134" s="130" t="s">
        <v>919</v>
      </c>
      <c r="D2134" s="130">
        <v>1068930132</v>
      </c>
      <c r="F2134" s="130">
        <v>0</v>
      </c>
      <c r="I2134" s="130">
        <v>0</v>
      </c>
      <c r="K2134" s="130">
        <v>60459</v>
      </c>
      <c r="O2134" s="205">
        <v>60459</v>
      </c>
    </row>
    <row r="2135" spans="1:15" x14ac:dyDescent="0.2">
      <c r="B2135" s="130" t="s">
        <v>928</v>
      </c>
      <c r="D2135" s="130">
        <v>1000573125</v>
      </c>
      <c r="F2135" s="130">
        <v>0</v>
      </c>
      <c r="I2135" s="130">
        <v>13739</v>
      </c>
      <c r="K2135" s="130">
        <v>75407</v>
      </c>
      <c r="O2135" s="205">
        <v>61668</v>
      </c>
    </row>
    <row r="2136" spans="1:15" x14ac:dyDescent="0.2">
      <c r="B2136" s="130" t="s">
        <v>931</v>
      </c>
      <c r="D2136" s="130">
        <v>46683454</v>
      </c>
      <c r="F2136" s="130">
        <v>0</v>
      </c>
      <c r="I2136" s="130">
        <v>199473</v>
      </c>
      <c r="K2136" s="130">
        <v>203762</v>
      </c>
      <c r="O2136" s="205">
        <v>4289</v>
      </c>
    </row>
    <row r="2137" spans="1:15" x14ac:dyDescent="0.2">
      <c r="B2137" s="130" t="s">
        <v>935</v>
      </c>
      <c r="D2137" s="130">
        <v>1014862974</v>
      </c>
      <c r="F2137" s="130">
        <v>0</v>
      </c>
      <c r="I2137" s="130">
        <v>0</v>
      </c>
      <c r="K2137" s="130">
        <v>78469</v>
      </c>
      <c r="O2137" s="205">
        <v>78469</v>
      </c>
    </row>
    <row r="2138" spans="1:15" x14ac:dyDescent="0.2">
      <c r="B2138" s="130" t="s">
        <v>937</v>
      </c>
      <c r="D2138" s="130">
        <v>1031155767</v>
      </c>
      <c r="F2138" s="130">
        <v>0</v>
      </c>
      <c r="I2138" s="130">
        <v>241440</v>
      </c>
      <c r="K2138" s="130">
        <v>314547</v>
      </c>
      <c r="O2138" s="205">
        <v>73107</v>
      </c>
    </row>
    <row r="2139" spans="1:15" x14ac:dyDescent="0.2">
      <c r="A2139" s="130" t="s">
        <v>1286</v>
      </c>
      <c r="F2139" s="130">
        <v>0</v>
      </c>
      <c r="I2139" s="130">
        <v>28720480</v>
      </c>
      <c r="K2139" s="130">
        <v>42476077.950000003</v>
      </c>
      <c r="O2139" s="205">
        <v>13755597.949999999</v>
      </c>
    </row>
    <row r="2140" spans="1:15" x14ac:dyDescent="0.2">
      <c r="B2140" s="130" t="s">
        <v>378</v>
      </c>
      <c r="D2140" s="130">
        <v>52286338</v>
      </c>
      <c r="F2140" s="130">
        <v>0</v>
      </c>
      <c r="I2140" s="130">
        <v>985608</v>
      </c>
      <c r="K2140" s="130">
        <v>794599</v>
      </c>
      <c r="O2140" s="205">
        <v>-191009</v>
      </c>
    </row>
    <row r="2141" spans="1:15" x14ac:dyDescent="0.2">
      <c r="B2141" s="130" t="s">
        <v>385</v>
      </c>
      <c r="D2141" s="130">
        <v>1010840246</v>
      </c>
      <c r="F2141" s="130">
        <v>0</v>
      </c>
      <c r="I2141" s="130">
        <v>553117</v>
      </c>
      <c r="K2141" s="130">
        <v>610279</v>
      </c>
      <c r="O2141" s="205">
        <v>57162</v>
      </c>
    </row>
    <row r="2142" spans="1:15" x14ac:dyDescent="0.2">
      <c r="B2142" s="130" t="s">
        <v>392</v>
      </c>
      <c r="D2142" s="130">
        <v>1000591042</v>
      </c>
      <c r="F2142" s="130">
        <v>0</v>
      </c>
      <c r="I2142" s="130">
        <v>0</v>
      </c>
      <c r="K2142" s="130">
        <v>750939</v>
      </c>
      <c r="O2142" s="205">
        <v>750939</v>
      </c>
    </row>
    <row r="2143" spans="1:15" x14ac:dyDescent="0.2">
      <c r="B2143" s="130" t="s">
        <v>399</v>
      </c>
      <c r="D2143" s="130">
        <v>1022968626</v>
      </c>
      <c r="F2143" s="130">
        <v>0</v>
      </c>
      <c r="I2143" s="130">
        <v>0</v>
      </c>
      <c r="K2143" s="130">
        <v>937285</v>
      </c>
      <c r="O2143" s="205">
        <v>937285</v>
      </c>
    </row>
    <row r="2144" spans="1:15" x14ac:dyDescent="0.2">
      <c r="B2144" s="130" t="s">
        <v>427</v>
      </c>
      <c r="D2144" s="130" t="s">
        <v>428</v>
      </c>
      <c r="F2144" s="130">
        <v>0</v>
      </c>
      <c r="I2144" s="130">
        <v>1579500</v>
      </c>
      <c r="K2144" s="130">
        <v>1262413</v>
      </c>
      <c r="O2144" s="205">
        <v>-317087</v>
      </c>
    </row>
    <row r="2145" spans="2:15" x14ac:dyDescent="0.2">
      <c r="B2145" s="130" t="s">
        <v>432</v>
      </c>
      <c r="D2145" s="130">
        <v>52799524</v>
      </c>
      <c r="F2145" s="130">
        <v>0</v>
      </c>
      <c r="I2145" s="130">
        <v>900946</v>
      </c>
      <c r="K2145" s="130">
        <v>102091</v>
      </c>
      <c r="O2145" s="205">
        <v>-798855</v>
      </c>
    </row>
    <row r="2146" spans="2:15" x14ac:dyDescent="0.2">
      <c r="B2146" s="130" t="s">
        <v>433</v>
      </c>
      <c r="D2146" s="130">
        <v>1016106465</v>
      </c>
      <c r="F2146" s="130">
        <v>0</v>
      </c>
      <c r="I2146" s="130">
        <v>241204</v>
      </c>
      <c r="K2146" s="130">
        <v>148400</v>
      </c>
      <c r="O2146" s="205">
        <v>-92804</v>
      </c>
    </row>
    <row r="2147" spans="2:15" x14ac:dyDescent="0.2">
      <c r="B2147" s="130" t="s">
        <v>449</v>
      </c>
      <c r="D2147" s="130" t="s">
        <v>450</v>
      </c>
      <c r="F2147" s="130">
        <v>0</v>
      </c>
      <c r="I2147" s="130">
        <v>0</v>
      </c>
      <c r="K2147" s="130">
        <v>2224000</v>
      </c>
      <c r="O2147" s="205">
        <v>2224000</v>
      </c>
    </row>
    <row r="2148" spans="2:15" x14ac:dyDescent="0.2">
      <c r="B2148" s="130" t="s">
        <v>451</v>
      </c>
      <c r="D2148" s="130">
        <v>1014413923</v>
      </c>
      <c r="F2148" s="130">
        <v>0</v>
      </c>
      <c r="I2148" s="130">
        <v>3833333</v>
      </c>
      <c r="K2148" s="130">
        <v>0</v>
      </c>
      <c r="O2148" s="205">
        <v>-3833333</v>
      </c>
    </row>
    <row r="2149" spans="2:15" x14ac:dyDescent="0.2">
      <c r="B2149" s="130" t="s">
        <v>457</v>
      </c>
      <c r="D2149" s="130">
        <v>51999468</v>
      </c>
      <c r="F2149" s="130">
        <v>0</v>
      </c>
      <c r="I2149" s="130">
        <v>979290</v>
      </c>
      <c r="K2149" s="130">
        <v>755477</v>
      </c>
      <c r="O2149" s="205">
        <v>-223813</v>
      </c>
    </row>
    <row r="2150" spans="2:15" x14ac:dyDescent="0.2">
      <c r="B2150" s="130" t="s">
        <v>461</v>
      </c>
      <c r="D2150" s="130">
        <v>1000213395</v>
      </c>
      <c r="F2150" s="130">
        <v>0</v>
      </c>
      <c r="I2150" s="130">
        <v>0</v>
      </c>
      <c r="K2150" s="130">
        <v>617344</v>
      </c>
      <c r="O2150" s="205">
        <v>617344</v>
      </c>
    </row>
    <row r="2151" spans="2:15" x14ac:dyDescent="0.2">
      <c r="B2151" s="130" t="s">
        <v>462</v>
      </c>
      <c r="D2151" s="130">
        <v>1031803919</v>
      </c>
      <c r="F2151" s="130">
        <v>0</v>
      </c>
      <c r="I2151" s="130">
        <v>0</v>
      </c>
      <c r="K2151" s="130">
        <v>195888</v>
      </c>
      <c r="O2151" s="205">
        <v>195888</v>
      </c>
    </row>
    <row r="2152" spans="2:15" x14ac:dyDescent="0.2">
      <c r="B2152" s="130" t="s">
        <v>477</v>
      </c>
      <c r="D2152" s="130">
        <v>1022968485</v>
      </c>
      <c r="F2152" s="130">
        <v>0</v>
      </c>
      <c r="I2152" s="130">
        <v>0</v>
      </c>
      <c r="K2152" s="130">
        <v>29680</v>
      </c>
      <c r="O2152" s="205">
        <v>29680</v>
      </c>
    </row>
    <row r="2153" spans="2:15" x14ac:dyDescent="0.2">
      <c r="B2153" s="130" t="s">
        <v>485</v>
      </c>
      <c r="D2153" s="130">
        <v>1019022306</v>
      </c>
      <c r="F2153" s="130">
        <v>0</v>
      </c>
      <c r="I2153" s="130">
        <v>0</v>
      </c>
      <c r="K2153" s="130">
        <v>1050069</v>
      </c>
      <c r="O2153" s="205">
        <v>1050069</v>
      </c>
    </row>
    <row r="2154" spans="2:15" x14ac:dyDescent="0.2">
      <c r="B2154" s="130" t="s">
        <v>493</v>
      </c>
      <c r="D2154" s="130" t="s">
        <v>494</v>
      </c>
      <c r="F2154" s="130">
        <v>0</v>
      </c>
      <c r="I2154" s="130">
        <v>1706667</v>
      </c>
      <c r="K2154" s="130">
        <v>1252390</v>
      </c>
      <c r="O2154" s="205">
        <v>-454277</v>
      </c>
    </row>
    <row r="2155" spans="2:15" x14ac:dyDescent="0.2">
      <c r="B2155" s="130" t="s">
        <v>511</v>
      </c>
      <c r="D2155" s="130">
        <v>1001272761</v>
      </c>
      <c r="F2155" s="130">
        <v>0</v>
      </c>
      <c r="I2155" s="130">
        <v>897155</v>
      </c>
      <c r="K2155" s="130">
        <v>710813</v>
      </c>
      <c r="O2155" s="205">
        <v>-186342</v>
      </c>
    </row>
    <row r="2156" spans="2:15" x14ac:dyDescent="0.2">
      <c r="B2156" s="130" t="s">
        <v>516</v>
      </c>
      <c r="D2156" s="130">
        <v>1072663481</v>
      </c>
      <c r="F2156" s="130">
        <v>0</v>
      </c>
      <c r="I2156" s="130">
        <v>0</v>
      </c>
      <c r="K2156" s="130">
        <v>299468</v>
      </c>
      <c r="O2156" s="205">
        <v>299468</v>
      </c>
    </row>
    <row r="2157" spans="2:15" x14ac:dyDescent="0.2">
      <c r="B2157" s="130" t="s">
        <v>517</v>
      </c>
      <c r="D2157" s="130">
        <v>1002457670</v>
      </c>
      <c r="F2157" s="130">
        <v>0</v>
      </c>
      <c r="I2157" s="130">
        <v>854100</v>
      </c>
      <c r="K2157" s="130">
        <v>615364.94999999995</v>
      </c>
      <c r="O2157" s="205">
        <v>-238735.05</v>
      </c>
    </row>
    <row r="2158" spans="2:15" x14ac:dyDescent="0.2">
      <c r="B2158" s="130" t="s">
        <v>530</v>
      </c>
      <c r="D2158" s="130">
        <v>1032449935</v>
      </c>
      <c r="F2158" s="130">
        <v>0</v>
      </c>
      <c r="I2158" s="130">
        <v>0</v>
      </c>
      <c r="K2158" s="130">
        <v>937285</v>
      </c>
      <c r="O2158" s="205">
        <v>937285</v>
      </c>
    </row>
    <row r="2159" spans="2:15" x14ac:dyDescent="0.2">
      <c r="B2159" s="130" t="s">
        <v>532</v>
      </c>
      <c r="D2159" s="130">
        <v>1029141693</v>
      </c>
      <c r="F2159" s="130">
        <v>0</v>
      </c>
      <c r="I2159" s="130">
        <v>0</v>
      </c>
      <c r="K2159" s="130">
        <v>856160</v>
      </c>
      <c r="O2159" s="205">
        <v>856160</v>
      </c>
    </row>
    <row r="2160" spans="2:15" x14ac:dyDescent="0.2">
      <c r="B2160" s="130" t="s">
        <v>541</v>
      </c>
      <c r="D2160" s="130">
        <v>1016020802</v>
      </c>
      <c r="F2160" s="130">
        <v>0</v>
      </c>
      <c r="I2160" s="130">
        <v>206285</v>
      </c>
      <c r="K2160" s="130">
        <v>204183</v>
      </c>
      <c r="O2160" s="205">
        <v>-2102</v>
      </c>
    </row>
    <row r="2161" spans="2:15" x14ac:dyDescent="0.2">
      <c r="B2161" s="130" t="s">
        <v>549</v>
      </c>
      <c r="D2161" s="130">
        <v>1023934439</v>
      </c>
      <c r="F2161" s="130">
        <v>0</v>
      </c>
      <c r="I2161" s="130">
        <v>0</v>
      </c>
      <c r="K2161" s="130">
        <v>59360</v>
      </c>
      <c r="O2161" s="205">
        <v>59360</v>
      </c>
    </row>
    <row r="2162" spans="2:15" x14ac:dyDescent="0.2">
      <c r="B2162" s="130" t="s">
        <v>552</v>
      </c>
      <c r="D2162" s="130">
        <v>1000572171</v>
      </c>
      <c r="F2162" s="130">
        <v>0</v>
      </c>
      <c r="I2162" s="130">
        <v>0</v>
      </c>
      <c r="K2162" s="130">
        <v>231574</v>
      </c>
      <c r="O2162" s="205">
        <v>231574</v>
      </c>
    </row>
    <row r="2163" spans="2:15" x14ac:dyDescent="0.2">
      <c r="B2163" s="130" t="s">
        <v>560</v>
      </c>
      <c r="D2163" s="130">
        <v>1025140522</v>
      </c>
      <c r="F2163" s="130">
        <v>0</v>
      </c>
      <c r="I2163" s="130">
        <v>0</v>
      </c>
      <c r="K2163" s="130">
        <v>59360</v>
      </c>
      <c r="O2163" s="205">
        <v>59360</v>
      </c>
    </row>
    <row r="2164" spans="2:15" x14ac:dyDescent="0.2">
      <c r="B2164" s="130" t="s">
        <v>601</v>
      </c>
      <c r="D2164" s="130">
        <v>1015428805</v>
      </c>
      <c r="F2164" s="130">
        <v>0</v>
      </c>
      <c r="I2164" s="130">
        <v>291667</v>
      </c>
      <c r="K2164" s="130">
        <v>218925</v>
      </c>
      <c r="O2164" s="205">
        <v>-72742</v>
      </c>
    </row>
    <row r="2165" spans="2:15" x14ac:dyDescent="0.2">
      <c r="B2165" s="130" t="s">
        <v>608</v>
      </c>
      <c r="D2165" s="130">
        <v>1016108806</v>
      </c>
      <c r="F2165" s="130">
        <v>0</v>
      </c>
      <c r="I2165" s="130">
        <v>1033695</v>
      </c>
      <c r="K2165" s="130">
        <v>773627</v>
      </c>
      <c r="O2165" s="205">
        <v>-260068</v>
      </c>
    </row>
    <row r="2166" spans="2:15" x14ac:dyDescent="0.2">
      <c r="B2166" s="130" t="s">
        <v>612</v>
      </c>
      <c r="D2166" s="130">
        <v>1034778843</v>
      </c>
      <c r="F2166" s="130">
        <v>0</v>
      </c>
      <c r="I2166" s="130">
        <v>0</v>
      </c>
      <c r="K2166" s="130">
        <v>231504</v>
      </c>
      <c r="O2166" s="205">
        <v>231504</v>
      </c>
    </row>
    <row r="2167" spans="2:15" x14ac:dyDescent="0.2">
      <c r="B2167" s="130" t="s">
        <v>613</v>
      </c>
      <c r="D2167" s="130">
        <v>1057607910</v>
      </c>
      <c r="F2167" s="130">
        <v>0</v>
      </c>
      <c r="I2167" s="130">
        <v>532715</v>
      </c>
      <c r="K2167" s="130">
        <v>201913</v>
      </c>
      <c r="O2167" s="205">
        <v>-330802</v>
      </c>
    </row>
    <row r="2168" spans="2:15" x14ac:dyDescent="0.2">
      <c r="B2168" s="130" t="s">
        <v>614</v>
      </c>
      <c r="D2168" s="130">
        <v>1018424689</v>
      </c>
      <c r="F2168" s="130">
        <v>0</v>
      </c>
      <c r="I2168" s="130">
        <v>0</v>
      </c>
      <c r="K2168" s="130">
        <v>212670</v>
      </c>
      <c r="O2168" s="205">
        <v>212670</v>
      </c>
    </row>
    <row r="2169" spans="2:15" x14ac:dyDescent="0.2">
      <c r="B2169" s="130" t="s">
        <v>640</v>
      </c>
      <c r="D2169" s="130">
        <v>1109494297</v>
      </c>
      <c r="F2169" s="130">
        <v>0</v>
      </c>
      <c r="I2169" s="130">
        <v>0</v>
      </c>
      <c r="K2169" s="130">
        <v>5194512</v>
      </c>
      <c r="O2169" s="205">
        <v>5194512</v>
      </c>
    </row>
    <row r="2170" spans="2:15" x14ac:dyDescent="0.2">
      <c r="B2170" s="130" t="s">
        <v>641</v>
      </c>
      <c r="D2170" s="130">
        <v>1034776666</v>
      </c>
      <c r="F2170" s="130">
        <v>0</v>
      </c>
      <c r="I2170" s="130">
        <v>0</v>
      </c>
      <c r="K2170" s="130">
        <v>729214</v>
      </c>
      <c r="O2170" s="205">
        <v>729214</v>
      </c>
    </row>
    <row r="2171" spans="2:15" x14ac:dyDescent="0.2">
      <c r="B2171" s="130" t="s">
        <v>646</v>
      </c>
      <c r="D2171" s="130">
        <v>1016055423</v>
      </c>
      <c r="F2171" s="130">
        <v>0</v>
      </c>
      <c r="I2171" s="130">
        <v>0</v>
      </c>
      <c r="K2171" s="130">
        <v>32939</v>
      </c>
      <c r="O2171" s="205">
        <v>32939</v>
      </c>
    </row>
    <row r="2172" spans="2:15" x14ac:dyDescent="0.2">
      <c r="B2172" s="130" t="s">
        <v>647</v>
      </c>
      <c r="D2172" s="130">
        <v>1032797110</v>
      </c>
      <c r="F2172" s="130">
        <v>0</v>
      </c>
      <c r="I2172" s="130">
        <v>901550</v>
      </c>
      <c r="K2172" s="130">
        <v>672747</v>
      </c>
      <c r="O2172" s="205">
        <v>-228803</v>
      </c>
    </row>
    <row r="2173" spans="2:15" x14ac:dyDescent="0.2">
      <c r="B2173" s="130" t="s">
        <v>679</v>
      </c>
      <c r="D2173" s="130">
        <v>1014176036</v>
      </c>
      <c r="F2173" s="130">
        <v>0</v>
      </c>
      <c r="I2173" s="130">
        <v>711750</v>
      </c>
      <c r="K2173" s="130">
        <v>674725</v>
      </c>
      <c r="O2173" s="205">
        <v>-37025</v>
      </c>
    </row>
    <row r="2174" spans="2:15" x14ac:dyDescent="0.2">
      <c r="B2174" s="130" t="s">
        <v>689</v>
      </c>
      <c r="D2174" s="130">
        <v>52800030</v>
      </c>
      <c r="F2174" s="130">
        <v>0</v>
      </c>
      <c r="I2174" s="130">
        <v>1033695</v>
      </c>
      <c r="K2174" s="130">
        <v>784970</v>
      </c>
      <c r="O2174" s="205">
        <v>-248725</v>
      </c>
    </row>
    <row r="2175" spans="2:15" x14ac:dyDescent="0.2">
      <c r="B2175" s="130" t="s">
        <v>710</v>
      </c>
      <c r="D2175" s="130" t="s">
        <v>711</v>
      </c>
      <c r="F2175" s="130">
        <v>0</v>
      </c>
      <c r="I2175" s="130">
        <v>0</v>
      </c>
      <c r="K2175" s="130">
        <v>162251</v>
      </c>
      <c r="O2175" s="205">
        <v>162251</v>
      </c>
    </row>
    <row r="2176" spans="2:15" x14ac:dyDescent="0.2">
      <c r="B2176" s="130" t="s">
        <v>718</v>
      </c>
      <c r="D2176" s="130">
        <v>1070730630</v>
      </c>
      <c r="F2176" s="130">
        <v>0</v>
      </c>
      <c r="I2176" s="130">
        <v>947876</v>
      </c>
      <c r="K2176" s="130">
        <v>757341</v>
      </c>
      <c r="O2176" s="205">
        <v>-190535</v>
      </c>
    </row>
    <row r="2177" spans="2:15" x14ac:dyDescent="0.2">
      <c r="B2177" s="130" t="s">
        <v>737</v>
      </c>
      <c r="D2177" s="130">
        <v>1022380883</v>
      </c>
      <c r="F2177" s="130">
        <v>0</v>
      </c>
      <c r="I2177" s="130">
        <v>0</v>
      </c>
      <c r="K2177" s="130">
        <v>59360</v>
      </c>
      <c r="O2177" s="205">
        <v>59360</v>
      </c>
    </row>
    <row r="2178" spans="2:15" x14ac:dyDescent="0.2">
      <c r="B2178" s="130" t="s">
        <v>740</v>
      </c>
      <c r="D2178" s="130">
        <v>1000935343</v>
      </c>
      <c r="F2178" s="130">
        <v>0</v>
      </c>
      <c r="I2178" s="130">
        <v>0</v>
      </c>
      <c r="K2178" s="130">
        <v>658741</v>
      </c>
      <c r="O2178" s="205">
        <v>658741</v>
      </c>
    </row>
    <row r="2179" spans="2:15" x14ac:dyDescent="0.2">
      <c r="B2179" s="130" t="s">
        <v>744</v>
      </c>
      <c r="D2179" s="130">
        <v>52175422</v>
      </c>
      <c r="F2179" s="130">
        <v>0</v>
      </c>
      <c r="I2179" s="130">
        <v>585080</v>
      </c>
      <c r="K2179" s="130">
        <v>728365</v>
      </c>
      <c r="O2179" s="205">
        <v>143285</v>
      </c>
    </row>
    <row r="2180" spans="2:15" x14ac:dyDescent="0.2">
      <c r="B2180" s="130" t="s">
        <v>761</v>
      </c>
      <c r="D2180" s="130">
        <v>1193088681</v>
      </c>
      <c r="F2180" s="130">
        <v>0</v>
      </c>
      <c r="I2180" s="130">
        <v>901550</v>
      </c>
      <c r="K2180" s="130">
        <v>690555</v>
      </c>
      <c r="O2180" s="205">
        <v>-210995</v>
      </c>
    </row>
    <row r="2181" spans="2:15" x14ac:dyDescent="0.2">
      <c r="B2181" s="130" t="s">
        <v>762</v>
      </c>
      <c r="D2181" s="130">
        <v>1000460027</v>
      </c>
      <c r="F2181" s="130">
        <v>0</v>
      </c>
      <c r="I2181" s="130">
        <v>15817</v>
      </c>
      <c r="K2181" s="130">
        <v>15817</v>
      </c>
      <c r="O2181" s="205">
        <v>0</v>
      </c>
    </row>
    <row r="2182" spans="2:15" x14ac:dyDescent="0.2">
      <c r="B2182" s="130" t="s">
        <v>763</v>
      </c>
      <c r="D2182" s="130">
        <v>1030627854</v>
      </c>
      <c r="F2182" s="130">
        <v>0</v>
      </c>
      <c r="I2182" s="130">
        <v>219456</v>
      </c>
      <c r="K2182" s="130">
        <v>219632</v>
      </c>
      <c r="O2182" s="205">
        <v>176</v>
      </c>
    </row>
    <row r="2183" spans="2:15" x14ac:dyDescent="0.2">
      <c r="B2183" s="130" t="s">
        <v>767</v>
      </c>
      <c r="D2183" s="130">
        <v>39672920</v>
      </c>
      <c r="F2183" s="130">
        <v>0</v>
      </c>
      <c r="I2183" s="130">
        <v>0</v>
      </c>
      <c r="K2183" s="130">
        <v>408366</v>
      </c>
      <c r="O2183" s="205">
        <v>408366</v>
      </c>
    </row>
    <row r="2184" spans="2:15" x14ac:dyDescent="0.2">
      <c r="B2184" s="130" t="s">
        <v>778</v>
      </c>
      <c r="D2184" s="130">
        <v>1000856368</v>
      </c>
      <c r="F2184" s="130">
        <v>0</v>
      </c>
      <c r="I2184" s="130">
        <v>357852</v>
      </c>
      <c r="K2184" s="130">
        <v>377925</v>
      </c>
      <c r="O2184" s="205">
        <v>20073</v>
      </c>
    </row>
    <row r="2185" spans="2:15" x14ac:dyDescent="0.2">
      <c r="B2185" s="130" t="s">
        <v>787</v>
      </c>
      <c r="D2185" s="130">
        <v>1005929699</v>
      </c>
      <c r="F2185" s="130">
        <v>0</v>
      </c>
      <c r="I2185" s="130">
        <v>0</v>
      </c>
      <c r="K2185" s="130">
        <v>741642</v>
      </c>
      <c r="O2185" s="205">
        <v>741642</v>
      </c>
    </row>
    <row r="2186" spans="2:15" x14ac:dyDescent="0.2">
      <c r="B2186" s="130" t="s">
        <v>794</v>
      </c>
      <c r="D2186" s="130">
        <v>1032457483</v>
      </c>
      <c r="F2186" s="130">
        <v>0</v>
      </c>
      <c r="I2186" s="130">
        <v>0</v>
      </c>
      <c r="K2186" s="130">
        <v>299468</v>
      </c>
      <c r="O2186" s="205">
        <v>299468</v>
      </c>
    </row>
    <row r="2187" spans="2:15" x14ac:dyDescent="0.2">
      <c r="B2187" s="130" t="s">
        <v>795</v>
      </c>
      <c r="D2187" s="130">
        <v>1023039143</v>
      </c>
      <c r="F2187" s="130">
        <v>0</v>
      </c>
      <c r="I2187" s="130">
        <v>979290</v>
      </c>
      <c r="K2187" s="130">
        <v>737327</v>
      </c>
      <c r="O2187" s="205">
        <v>-241963</v>
      </c>
    </row>
    <row r="2188" spans="2:15" x14ac:dyDescent="0.2">
      <c r="B2188" s="130" t="s">
        <v>796</v>
      </c>
      <c r="D2188" s="130">
        <v>1001116149</v>
      </c>
      <c r="F2188" s="130">
        <v>0</v>
      </c>
      <c r="I2188" s="130">
        <v>1080000</v>
      </c>
      <c r="K2188" s="130">
        <v>776602</v>
      </c>
      <c r="O2188" s="205">
        <v>-303398</v>
      </c>
    </row>
    <row r="2189" spans="2:15" x14ac:dyDescent="0.2">
      <c r="B2189" s="130" t="s">
        <v>797</v>
      </c>
      <c r="D2189" s="130">
        <v>1000603427</v>
      </c>
      <c r="F2189" s="130">
        <v>0</v>
      </c>
      <c r="I2189" s="130">
        <v>947874</v>
      </c>
      <c r="K2189" s="130">
        <v>751082</v>
      </c>
      <c r="O2189" s="205">
        <v>-196792</v>
      </c>
    </row>
    <row r="2190" spans="2:15" x14ac:dyDescent="0.2">
      <c r="B2190" s="130" t="s">
        <v>819</v>
      </c>
      <c r="D2190" s="130">
        <v>1023873022</v>
      </c>
      <c r="F2190" s="130">
        <v>0</v>
      </c>
      <c r="I2190" s="130">
        <v>148281</v>
      </c>
      <c r="K2190" s="130">
        <v>124656</v>
      </c>
      <c r="O2190" s="205">
        <v>-23625</v>
      </c>
    </row>
    <row r="2191" spans="2:15" x14ac:dyDescent="0.2">
      <c r="B2191" s="130" t="s">
        <v>820</v>
      </c>
      <c r="D2191" s="130">
        <v>1010112736</v>
      </c>
      <c r="F2191" s="130">
        <v>0</v>
      </c>
      <c r="I2191" s="130">
        <v>0</v>
      </c>
      <c r="K2191" s="130">
        <v>231504</v>
      </c>
      <c r="O2191" s="205">
        <v>231504</v>
      </c>
    </row>
    <row r="2192" spans="2:15" x14ac:dyDescent="0.2">
      <c r="B2192" s="130" t="s">
        <v>825</v>
      </c>
      <c r="D2192" s="130">
        <v>1000156072</v>
      </c>
      <c r="F2192" s="130">
        <v>0</v>
      </c>
      <c r="I2192" s="130">
        <v>0</v>
      </c>
      <c r="K2192" s="130">
        <v>356160</v>
      </c>
      <c r="O2192" s="205">
        <v>356160</v>
      </c>
    </row>
    <row r="2193" spans="1:15" x14ac:dyDescent="0.2">
      <c r="B2193" s="130" t="s">
        <v>839</v>
      </c>
      <c r="D2193" s="130">
        <v>1023949754</v>
      </c>
      <c r="F2193" s="130">
        <v>0</v>
      </c>
      <c r="I2193" s="130">
        <v>0</v>
      </c>
      <c r="K2193" s="130">
        <v>356160</v>
      </c>
      <c r="O2193" s="205">
        <v>356160</v>
      </c>
    </row>
    <row r="2194" spans="1:15" x14ac:dyDescent="0.2">
      <c r="B2194" s="130" t="s">
        <v>850</v>
      </c>
      <c r="D2194" s="130" t="s">
        <v>851</v>
      </c>
      <c r="F2194" s="130">
        <v>0</v>
      </c>
      <c r="I2194" s="130">
        <v>64532</v>
      </c>
      <c r="K2194" s="130">
        <v>0</v>
      </c>
      <c r="O2194" s="205">
        <v>-64532</v>
      </c>
    </row>
    <row r="2195" spans="1:15" x14ac:dyDescent="0.2">
      <c r="B2195" s="130" t="s">
        <v>860</v>
      </c>
      <c r="D2195" s="130">
        <v>1024566105</v>
      </c>
      <c r="F2195" s="130">
        <v>0</v>
      </c>
      <c r="I2195" s="130">
        <v>947875</v>
      </c>
      <c r="K2195" s="130">
        <v>718413</v>
      </c>
      <c r="O2195" s="205">
        <v>-229462</v>
      </c>
    </row>
    <row r="2196" spans="1:15" x14ac:dyDescent="0.2">
      <c r="B2196" s="130" t="s">
        <v>861</v>
      </c>
      <c r="D2196" s="130">
        <v>1032455256</v>
      </c>
      <c r="F2196" s="130">
        <v>0</v>
      </c>
      <c r="I2196" s="130">
        <v>585217</v>
      </c>
      <c r="K2196" s="130">
        <v>326480</v>
      </c>
      <c r="O2196" s="205">
        <v>-258737</v>
      </c>
    </row>
    <row r="2197" spans="1:15" x14ac:dyDescent="0.2">
      <c r="B2197" s="130" t="s">
        <v>863</v>
      </c>
      <c r="D2197" s="130">
        <v>1001203918</v>
      </c>
      <c r="F2197" s="130">
        <v>0</v>
      </c>
      <c r="I2197" s="130">
        <v>0</v>
      </c>
      <c r="K2197" s="130">
        <v>136122</v>
      </c>
      <c r="O2197" s="205">
        <v>136122</v>
      </c>
    </row>
    <row r="2198" spans="1:15" x14ac:dyDescent="0.2">
      <c r="B2198" s="130" t="s">
        <v>884</v>
      </c>
      <c r="D2198" s="130">
        <v>1031803151</v>
      </c>
      <c r="F2198" s="130">
        <v>0</v>
      </c>
      <c r="I2198" s="130">
        <v>0</v>
      </c>
      <c r="K2198" s="130">
        <v>1530283</v>
      </c>
      <c r="O2198" s="205">
        <v>1530283</v>
      </c>
    </row>
    <row r="2199" spans="1:15" x14ac:dyDescent="0.2">
      <c r="B2199" s="130" t="s">
        <v>885</v>
      </c>
      <c r="D2199" s="130">
        <v>1001116451</v>
      </c>
      <c r="F2199" s="130">
        <v>0</v>
      </c>
      <c r="I2199" s="130">
        <v>947876</v>
      </c>
      <c r="K2199" s="130">
        <v>768571</v>
      </c>
      <c r="O2199" s="205">
        <v>-179305</v>
      </c>
    </row>
    <row r="2200" spans="1:15" x14ac:dyDescent="0.2">
      <c r="B2200" s="130" t="s">
        <v>886</v>
      </c>
      <c r="D2200" s="130">
        <v>1022357335</v>
      </c>
      <c r="F2200" s="130">
        <v>0</v>
      </c>
      <c r="I2200" s="130">
        <v>0</v>
      </c>
      <c r="K2200" s="130">
        <v>248115</v>
      </c>
      <c r="O2200" s="205">
        <v>248115</v>
      </c>
    </row>
    <row r="2201" spans="1:15" x14ac:dyDescent="0.2">
      <c r="B2201" s="130" t="s">
        <v>893</v>
      </c>
      <c r="D2201" s="130" t="s">
        <v>894</v>
      </c>
      <c r="F2201" s="130">
        <v>0</v>
      </c>
      <c r="I2201" s="130">
        <v>0</v>
      </c>
      <c r="K2201" s="130">
        <v>3096222</v>
      </c>
      <c r="O2201" s="205">
        <v>3096222</v>
      </c>
    </row>
    <row r="2202" spans="1:15" x14ac:dyDescent="0.2">
      <c r="B2202" s="130" t="s">
        <v>919</v>
      </c>
      <c r="D2202" s="130">
        <v>1068930132</v>
      </c>
      <c r="F2202" s="130">
        <v>0</v>
      </c>
      <c r="I2202" s="130">
        <v>0</v>
      </c>
      <c r="K2202" s="130">
        <v>224601</v>
      </c>
      <c r="O2202" s="205">
        <v>224601</v>
      </c>
    </row>
    <row r="2203" spans="1:15" x14ac:dyDescent="0.2">
      <c r="B2203" s="130" t="s">
        <v>928</v>
      </c>
      <c r="D2203" s="130">
        <v>1000573125</v>
      </c>
      <c r="F2203" s="130">
        <v>0</v>
      </c>
      <c r="I2203" s="130">
        <v>201751</v>
      </c>
      <c r="K2203" s="130">
        <v>279050</v>
      </c>
      <c r="O2203" s="205">
        <v>77299</v>
      </c>
    </row>
    <row r="2204" spans="1:15" x14ac:dyDescent="0.2">
      <c r="B2204" s="130" t="s">
        <v>931</v>
      </c>
      <c r="D2204" s="130">
        <v>46683454</v>
      </c>
      <c r="F2204" s="130">
        <v>0</v>
      </c>
      <c r="I2204" s="130">
        <v>947876</v>
      </c>
      <c r="K2204" s="130">
        <v>761552</v>
      </c>
      <c r="O2204" s="205">
        <v>-186324</v>
      </c>
    </row>
    <row r="2205" spans="1:15" x14ac:dyDescent="0.2">
      <c r="B2205" s="130" t="s">
        <v>935</v>
      </c>
      <c r="D2205" s="130">
        <v>1014862974</v>
      </c>
      <c r="F2205" s="130">
        <v>0</v>
      </c>
      <c r="I2205" s="130">
        <v>0</v>
      </c>
      <c r="K2205" s="130">
        <v>286907</v>
      </c>
      <c r="O2205" s="205">
        <v>286907</v>
      </c>
    </row>
    <row r="2206" spans="1:15" x14ac:dyDescent="0.2">
      <c r="B2206" s="130" t="s">
        <v>937</v>
      </c>
      <c r="D2206" s="130">
        <v>1031155767</v>
      </c>
      <c r="F2206" s="130">
        <v>0</v>
      </c>
      <c r="I2206" s="130">
        <v>1600000</v>
      </c>
      <c r="K2206" s="130">
        <v>1214640</v>
      </c>
      <c r="O2206" s="205">
        <v>-385360</v>
      </c>
    </row>
    <row r="2207" spans="1:15" x14ac:dyDescent="0.2">
      <c r="A2207" s="130" t="s">
        <v>1287</v>
      </c>
      <c r="F2207" s="130">
        <v>-0.55000000000000004</v>
      </c>
      <c r="I2207" s="130">
        <v>81634110</v>
      </c>
      <c r="K2207" s="130">
        <v>76795222.549999997</v>
      </c>
      <c r="O2207" s="205">
        <v>-4838888</v>
      </c>
    </row>
    <row r="2208" spans="1:15" x14ac:dyDescent="0.2">
      <c r="B2208" s="130" t="s">
        <v>378</v>
      </c>
      <c r="D2208" s="130">
        <v>52286338</v>
      </c>
      <c r="F2208" s="130">
        <v>-74485.460000000006</v>
      </c>
      <c r="I2208" s="130">
        <v>1841761</v>
      </c>
      <c r="K2208" s="130">
        <v>1771102</v>
      </c>
      <c r="O2208" s="205">
        <v>-145144.46</v>
      </c>
    </row>
    <row r="2209" spans="2:15" x14ac:dyDescent="0.2">
      <c r="B2209" s="130" t="s">
        <v>385</v>
      </c>
      <c r="D2209" s="130">
        <v>1010840246</v>
      </c>
      <c r="F2209" s="130">
        <v>-199.4</v>
      </c>
      <c r="I2209" s="130">
        <v>1313040</v>
      </c>
      <c r="K2209" s="130">
        <v>1384024</v>
      </c>
      <c r="O2209" s="205">
        <v>70784.600000000006</v>
      </c>
    </row>
    <row r="2210" spans="2:15" x14ac:dyDescent="0.2">
      <c r="B2210" s="130" t="s">
        <v>392</v>
      </c>
      <c r="D2210" s="130">
        <v>1000591042</v>
      </c>
      <c r="F2210" s="130">
        <v>-52100.28</v>
      </c>
      <c r="I2210" s="130">
        <v>305359</v>
      </c>
      <c r="K2210" s="130">
        <v>1683885</v>
      </c>
      <c r="O2210" s="205">
        <v>1326425.72</v>
      </c>
    </row>
    <row r="2211" spans="2:15" x14ac:dyDescent="0.2">
      <c r="B2211" s="130" t="s">
        <v>399</v>
      </c>
      <c r="D2211" s="130">
        <v>1022968626</v>
      </c>
      <c r="F2211" s="130">
        <v>0</v>
      </c>
      <c r="I2211" s="130">
        <v>996649</v>
      </c>
      <c r="K2211" s="130">
        <v>985145</v>
      </c>
      <c r="O2211" s="205">
        <v>-11504</v>
      </c>
    </row>
    <row r="2212" spans="2:15" x14ac:dyDescent="0.2">
      <c r="B2212" s="130" t="s">
        <v>427</v>
      </c>
      <c r="D2212" s="130" t="s">
        <v>428</v>
      </c>
      <c r="F2212" s="130">
        <v>-798.6</v>
      </c>
      <c r="I2212" s="130">
        <v>2832500</v>
      </c>
      <c r="K2212" s="130">
        <v>2705061</v>
      </c>
      <c r="O2212" s="205">
        <v>-128237.6</v>
      </c>
    </row>
    <row r="2213" spans="2:15" x14ac:dyDescent="0.2">
      <c r="B2213" s="130" t="s">
        <v>429</v>
      </c>
      <c r="D2213" s="130">
        <v>1007005713</v>
      </c>
      <c r="F2213" s="130">
        <v>-4335.54</v>
      </c>
      <c r="I2213" s="130">
        <v>0</v>
      </c>
      <c r="K2213" s="130">
        <v>0</v>
      </c>
      <c r="O2213" s="205">
        <v>-4335.54</v>
      </c>
    </row>
    <row r="2214" spans="2:15" x14ac:dyDescent="0.2">
      <c r="B2214" s="130" t="s">
        <v>432</v>
      </c>
      <c r="D2214" s="130">
        <v>52799524</v>
      </c>
      <c r="F2214" s="130">
        <v>-101630.38</v>
      </c>
      <c r="I2214" s="130">
        <v>1832150</v>
      </c>
      <c r="K2214" s="130">
        <v>220597</v>
      </c>
      <c r="O2214" s="205">
        <v>-1713183.38</v>
      </c>
    </row>
    <row r="2215" spans="2:15" x14ac:dyDescent="0.2">
      <c r="B2215" s="130" t="s">
        <v>433</v>
      </c>
      <c r="D2215" s="130">
        <v>1016106465</v>
      </c>
      <c r="F2215" s="130">
        <v>-75.25</v>
      </c>
      <c r="I2215" s="130">
        <v>347249</v>
      </c>
      <c r="K2215" s="130">
        <v>328654</v>
      </c>
      <c r="O2215" s="205">
        <v>-18670.25</v>
      </c>
    </row>
    <row r="2216" spans="2:15" x14ac:dyDescent="0.2">
      <c r="B2216" s="130" t="s">
        <v>448</v>
      </c>
      <c r="D2216" s="130">
        <v>51913231</v>
      </c>
      <c r="F2216" s="130">
        <v>-20333.23</v>
      </c>
      <c r="I2216" s="130">
        <v>0</v>
      </c>
      <c r="K2216" s="130">
        <v>0</v>
      </c>
      <c r="O2216" s="205">
        <v>-20333.23</v>
      </c>
    </row>
    <row r="2217" spans="2:15" x14ac:dyDescent="0.2">
      <c r="B2217" s="130" t="s">
        <v>449</v>
      </c>
      <c r="D2217" s="130" t="s">
        <v>450</v>
      </c>
      <c r="F2217" s="130">
        <v>0</v>
      </c>
      <c r="I2217" s="130">
        <v>4555555</v>
      </c>
      <c r="K2217" s="130">
        <v>4442666</v>
      </c>
      <c r="O2217" s="205">
        <v>-112889</v>
      </c>
    </row>
    <row r="2218" spans="2:15" x14ac:dyDescent="0.2">
      <c r="B2218" s="130" t="s">
        <v>457</v>
      </c>
      <c r="D2218" s="130">
        <v>51999468</v>
      </c>
      <c r="F2218" s="130">
        <v>-11692</v>
      </c>
      <c r="I2218" s="130">
        <v>1832150</v>
      </c>
      <c r="K2218" s="130">
        <v>1685730</v>
      </c>
      <c r="O2218" s="205">
        <v>-158112</v>
      </c>
    </row>
    <row r="2219" spans="2:15" x14ac:dyDescent="0.2">
      <c r="B2219" s="130" t="s">
        <v>460</v>
      </c>
      <c r="D2219" s="130">
        <v>1023872258</v>
      </c>
      <c r="F2219" s="130">
        <v>-9567.84</v>
      </c>
      <c r="I2219" s="130">
        <v>0</v>
      </c>
      <c r="K2219" s="130">
        <v>0</v>
      </c>
      <c r="O2219" s="205">
        <v>-9567.84</v>
      </c>
    </row>
    <row r="2220" spans="2:15" x14ac:dyDescent="0.2">
      <c r="B2220" s="130" t="s">
        <v>461</v>
      </c>
      <c r="D2220" s="130">
        <v>1000213395</v>
      </c>
      <c r="F2220" s="130">
        <v>0</v>
      </c>
      <c r="I2220" s="130">
        <v>1407033</v>
      </c>
      <c r="K2220" s="130">
        <v>1406475</v>
      </c>
      <c r="O2220" s="205">
        <v>-558</v>
      </c>
    </row>
    <row r="2221" spans="2:15" x14ac:dyDescent="0.2">
      <c r="B2221" s="130" t="s">
        <v>462</v>
      </c>
      <c r="D2221" s="130">
        <v>1031803919</v>
      </c>
      <c r="F2221" s="130">
        <v>0</v>
      </c>
      <c r="I2221" s="130">
        <v>469011</v>
      </c>
      <c r="K2221" s="130">
        <v>446285</v>
      </c>
      <c r="O2221" s="205">
        <v>-22726</v>
      </c>
    </row>
    <row r="2222" spans="2:15" x14ac:dyDescent="0.2">
      <c r="B2222" s="130" t="s">
        <v>477</v>
      </c>
      <c r="D2222" s="130">
        <v>1022968485</v>
      </c>
      <c r="F2222" s="130">
        <v>-62873.279999999999</v>
      </c>
      <c r="I2222" s="130">
        <v>72156</v>
      </c>
      <c r="K2222" s="130">
        <v>59289</v>
      </c>
      <c r="O2222" s="205">
        <v>-75740.28</v>
      </c>
    </row>
    <row r="2223" spans="2:15" x14ac:dyDescent="0.2">
      <c r="B2223" s="130" t="s">
        <v>485</v>
      </c>
      <c r="D2223" s="130">
        <v>1019022306</v>
      </c>
      <c r="F2223" s="130">
        <v>-4349.3999999999996</v>
      </c>
      <c r="I2223" s="130">
        <v>1285270</v>
      </c>
      <c r="K2223" s="130">
        <v>1250983</v>
      </c>
      <c r="O2223" s="205">
        <v>-38636.400000000001</v>
      </c>
    </row>
    <row r="2224" spans="2:15" x14ac:dyDescent="0.2">
      <c r="B2224" s="130" t="s">
        <v>493</v>
      </c>
      <c r="D2224" s="130" t="s">
        <v>494</v>
      </c>
      <c r="F2224" s="130">
        <v>-581543.06000000006</v>
      </c>
      <c r="I2224" s="130">
        <v>2845000</v>
      </c>
      <c r="K2224" s="130">
        <v>2685037</v>
      </c>
      <c r="O2224" s="205">
        <v>-741506.06</v>
      </c>
    </row>
    <row r="2225" spans="2:15" x14ac:dyDescent="0.2">
      <c r="B2225" s="130" t="s">
        <v>511</v>
      </c>
      <c r="D2225" s="130">
        <v>1001272761</v>
      </c>
      <c r="F2225" s="130">
        <v>-89298.93</v>
      </c>
      <c r="I2225" s="130">
        <v>1695260</v>
      </c>
      <c r="K2225" s="130">
        <v>1601521</v>
      </c>
      <c r="O2225" s="205">
        <v>-183037.93</v>
      </c>
    </row>
    <row r="2226" spans="2:15" x14ac:dyDescent="0.2">
      <c r="B2226" s="130" t="s">
        <v>516</v>
      </c>
      <c r="D2226" s="130">
        <v>1072663481</v>
      </c>
      <c r="F2226" s="130">
        <v>0</v>
      </c>
      <c r="I2226" s="130">
        <v>671788</v>
      </c>
      <c r="K2226" s="130">
        <v>669853</v>
      </c>
      <c r="O2226" s="205">
        <v>-1935</v>
      </c>
    </row>
    <row r="2227" spans="2:15" x14ac:dyDescent="0.2">
      <c r="B2227" s="130" t="s">
        <v>517</v>
      </c>
      <c r="D2227" s="130">
        <v>1002457670</v>
      </c>
      <c r="F2227" s="130">
        <v>0</v>
      </c>
      <c r="I2227" s="130">
        <v>1407033</v>
      </c>
      <c r="K2227" s="130">
        <v>1390303.55</v>
      </c>
      <c r="O2227" s="205">
        <v>-16729.45</v>
      </c>
    </row>
    <row r="2228" spans="2:15" x14ac:dyDescent="0.2">
      <c r="B2228" s="130" t="s">
        <v>530</v>
      </c>
      <c r="D2228" s="130">
        <v>1032449935</v>
      </c>
      <c r="F2228" s="130">
        <v>0</v>
      </c>
      <c r="I2228" s="130">
        <v>996648</v>
      </c>
      <c r="K2228" s="130">
        <v>994031</v>
      </c>
      <c r="O2228" s="205">
        <v>-2617</v>
      </c>
    </row>
    <row r="2229" spans="2:15" x14ac:dyDescent="0.2">
      <c r="B2229" s="130" t="s">
        <v>532</v>
      </c>
      <c r="D2229" s="130">
        <v>1029141693</v>
      </c>
      <c r="F2229" s="130">
        <v>0</v>
      </c>
      <c r="I2229" s="130">
        <v>811750</v>
      </c>
      <c r="K2229" s="130">
        <v>792546</v>
      </c>
      <c r="O2229" s="205">
        <v>-19204</v>
      </c>
    </row>
    <row r="2230" spans="2:15" x14ac:dyDescent="0.2">
      <c r="B2230" s="130" t="s">
        <v>541</v>
      </c>
      <c r="D2230" s="130">
        <v>1016020802</v>
      </c>
      <c r="F2230" s="130">
        <v>0</v>
      </c>
      <c r="I2230" s="130">
        <v>463126</v>
      </c>
      <c r="K2230" s="130">
        <v>456743</v>
      </c>
      <c r="O2230" s="205">
        <v>-6383</v>
      </c>
    </row>
    <row r="2231" spans="2:15" x14ac:dyDescent="0.2">
      <c r="B2231" s="130" t="s">
        <v>549</v>
      </c>
      <c r="D2231" s="130">
        <v>1023934439</v>
      </c>
      <c r="F2231" s="130">
        <v>-69.81</v>
      </c>
      <c r="I2231" s="130">
        <v>157840</v>
      </c>
      <c r="K2231" s="130">
        <v>135238</v>
      </c>
      <c r="O2231" s="205">
        <v>-22671.81</v>
      </c>
    </row>
    <row r="2232" spans="2:15" x14ac:dyDescent="0.2">
      <c r="B2232" s="130" t="s">
        <v>552</v>
      </c>
      <c r="D2232" s="130">
        <v>1000572171</v>
      </c>
      <c r="F2232" s="130">
        <v>0</v>
      </c>
      <c r="I2232" s="130">
        <v>517222</v>
      </c>
      <c r="K2232" s="130">
        <v>517015</v>
      </c>
      <c r="O2232" s="205">
        <v>-207</v>
      </c>
    </row>
    <row r="2233" spans="2:15" x14ac:dyDescent="0.2">
      <c r="B2233" s="130" t="s">
        <v>560</v>
      </c>
      <c r="D2233" s="130">
        <v>1025140522</v>
      </c>
      <c r="F2233" s="130">
        <v>0</v>
      </c>
      <c r="I2233" s="130">
        <v>135292</v>
      </c>
      <c r="K2233" s="130">
        <v>135238</v>
      </c>
      <c r="O2233" s="205">
        <v>-54</v>
      </c>
    </row>
    <row r="2234" spans="2:15" x14ac:dyDescent="0.2">
      <c r="B2234" s="130" t="s">
        <v>981</v>
      </c>
      <c r="D2234" s="130" t="s">
        <v>982</v>
      </c>
      <c r="F2234" s="130">
        <v>4226190</v>
      </c>
      <c r="I2234" s="130">
        <v>0</v>
      </c>
      <c r="K2234" s="130">
        <v>0</v>
      </c>
      <c r="O2234" s="205">
        <v>4226190</v>
      </c>
    </row>
    <row r="2235" spans="2:15" x14ac:dyDescent="0.2">
      <c r="B2235" s="130" t="s">
        <v>601</v>
      </c>
      <c r="D2235" s="130">
        <v>1015428805</v>
      </c>
      <c r="F2235" s="130">
        <v>0</v>
      </c>
      <c r="I2235" s="130">
        <v>583333</v>
      </c>
      <c r="K2235" s="130">
        <v>437325</v>
      </c>
      <c r="O2235" s="205">
        <v>-146008</v>
      </c>
    </row>
    <row r="2236" spans="2:15" x14ac:dyDescent="0.2">
      <c r="B2236" s="130" t="s">
        <v>602</v>
      </c>
      <c r="D2236" s="130">
        <v>1033763162</v>
      </c>
      <c r="F2236" s="130">
        <v>-30528</v>
      </c>
      <c r="I2236" s="130">
        <v>0</v>
      </c>
      <c r="K2236" s="130">
        <v>0</v>
      </c>
      <c r="O2236" s="205">
        <v>-30528</v>
      </c>
    </row>
    <row r="2237" spans="2:15" x14ac:dyDescent="0.2">
      <c r="B2237" s="130" t="s">
        <v>608</v>
      </c>
      <c r="D2237" s="130">
        <v>1016108806</v>
      </c>
      <c r="F2237" s="130">
        <v>-101653.92</v>
      </c>
      <c r="I2237" s="130">
        <v>1832150</v>
      </c>
      <c r="K2237" s="130">
        <v>1734203</v>
      </c>
      <c r="O2237" s="205">
        <v>-199600.92</v>
      </c>
    </row>
    <row r="2238" spans="2:15" x14ac:dyDescent="0.2">
      <c r="B2238" s="130" t="s">
        <v>612</v>
      </c>
      <c r="D2238" s="130">
        <v>1034778843</v>
      </c>
      <c r="F2238" s="130">
        <v>0</v>
      </c>
      <c r="I2238" s="130">
        <v>527637</v>
      </c>
      <c r="K2238" s="130">
        <v>526317</v>
      </c>
      <c r="O2238" s="205">
        <v>-1320</v>
      </c>
    </row>
    <row r="2239" spans="2:15" x14ac:dyDescent="0.2">
      <c r="B2239" s="130" t="s">
        <v>613</v>
      </c>
      <c r="D2239" s="130">
        <v>1057607910</v>
      </c>
      <c r="F2239" s="130">
        <v>-14071</v>
      </c>
      <c r="I2239" s="130">
        <v>600538</v>
      </c>
      <c r="K2239" s="130">
        <v>436107</v>
      </c>
      <c r="O2239" s="205">
        <v>-178502</v>
      </c>
    </row>
    <row r="2240" spans="2:15" x14ac:dyDescent="0.2">
      <c r="B2240" s="130" t="s">
        <v>614</v>
      </c>
      <c r="D2240" s="130">
        <v>1018424689</v>
      </c>
      <c r="F2240" s="130">
        <v>0</v>
      </c>
      <c r="I2240" s="130">
        <v>475000</v>
      </c>
      <c r="K2240" s="130">
        <v>474810</v>
      </c>
      <c r="O2240" s="205">
        <v>-190</v>
      </c>
    </row>
    <row r="2241" spans="2:15" x14ac:dyDescent="0.2">
      <c r="B2241" s="130" t="s">
        <v>628</v>
      </c>
      <c r="D2241" s="130">
        <v>66711901</v>
      </c>
      <c r="F2241" s="130">
        <v>-52100.28</v>
      </c>
      <c r="I2241" s="130">
        <v>63650</v>
      </c>
      <c r="K2241" s="130">
        <v>0</v>
      </c>
      <c r="O2241" s="205">
        <v>-115750.28</v>
      </c>
    </row>
    <row r="2242" spans="2:15" x14ac:dyDescent="0.2">
      <c r="B2242" s="130" t="s">
        <v>640</v>
      </c>
      <c r="D2242" s="130">
        <v>1109494297</v>
      </c>
      <c r="F2242" s="130">
        <v>0</v>
      </c>
      <c r="I2242" s="130">
        <v>1582912</v>
      </c>
      <c r="K2242" s="130">
        <v>1582284</v>
      </c>
      <c r="O2242" s="205">
        <v>-628</v>
      </c>
    </row>
    <row r="2243" spans="2:15" x14ac:dyDescent="0.2">
      <c r="B2243" s="130" t="s">
        <v>641</v>
      </c>
      <c r="D2243" s="130">
        <v>1034776666</v>
      </c>
      <c r="F2243" s="130">
        <v>-14001.4</v>
      </c>
      <c r="I2243" s="130">
        <v>1695260</v>
      </c>
      <c r="K2243" s="130">
        <v>1646607</v>
      </c>
      <c r="O2243" s="205">
        <v>-62654.400000000001</v>
      </c>
    </row>
    <row r="2244" spans="2:15" x14ac:dyDescent="0.2">
      <c r="B2244" s="130" t="s">
        <v>642</v>
      </c>
      <c r="D2244" s="130">
        <v>1023000463</v>
      </c>
      <c r="F2244" s="130">
        <v>-134125.10999999999</v>
      </c>
      <c r="I2244" s="130">
        <v>0</v>
      </c>
      <c r="K2244" s="130">
        <v>0</v>
      </c>
      <c r="O2244" s="205">
        <v>-134125.10999999999</v>
      </c>
    </row>
    <row r="2245" spans="2:15" x14ac:dyDescent="0.2">
      <c r="B2245" s="130" t="s">
        <v>644</v>
      </c>
      <c r="D2245" s="130">
        <v>1023368325</v>
      </c>
      <c r="F2245" s="130">
        <v>-16739.52</v>
      </c>
      <c r="I2245" s="130">
        <v>0</v>
      </c>
      <c r="K2245" s="130">
        <v>0</v>
      </c>
      <c r="O2245" s="205">
        <v>-16739.52</v>
      </c>
    </row>
    <row r="2246" spans="2:15" x14ac:dyDescent="0.2">
      <c r="B2246" s="130" t="s">
        <v>646</v>
      </c>
      <c r="D2246" s="130">
        <v>1016055423</v>
      </c>
      <c r="F2246" s="130">
        <v>-138.6</v>
      </c>
      <c r="I2246" s="130">
        <v>79101</v>
      </c>
      <c r="K2246" s="130">
        <v>65798</v>
      </c>
      <c r="O2246" s="205">
        <v>-13441.6</v>
      </c>
    </row>
    <row r="2247" spans="2:15" x14ac:dyDescent="0.2">
      <c r="B2247" s="130" t="s">
        <v>647</v>
      </c>
      <c r="D2247" s="130">
        <v>1032797110</v>
      </c>
      <c r="F2247" s="130">
        <v>-46.54</v>
      </c>
      <c r="I2247" s="130">
        <v>1623500</v>
      </c>
      <c r="K2247" s="130">
        <v>1530475</v>
      </c>
      <c r="O2247" s="205">
        <v>-93071.54</v>
      </c>
    </row>
    <row r="2248" spans="2:15" x14ac:dyDescent="0.2">
      <c r="B2248" s="130" t="s">
        <v>650</v>
      </c>
      <c r="D2248" s="130">
        <v>1003500978</v>
      </c>
      <c r="F2248" s="130">
        <v>-949.78</v>
      </c>
      <c r="I2248" s="130">
        <v>0</v>
      </c>
      <c r="K2248" s="130">
        <v>0</v>
      </c>
      <c r="O2248" s="205">
        <v>-949.78</v>
      </c>
    </row>
    <row r="2249" spans="2:15" x14ac:dyDescent="0.2">
      <c r="B2249" s="130" t="s">
        <v>679</v>
      </c>
      <c r="D2249" s="130">
        <v>1014176036</v>
      </c>
      <c r="F2249" s="130">
        <v>-14901.04</v>
      </c>
      <c r="I2249" s="130">
        <v>1619333</v>
      </c>
      <c r="K2249" s="130">
        <v>1533873</v>
      </c>
      <c r="O2249" s="205">
        <v>-100361.04</v>
      </c>
    </row>
    <row r="2250" spans="2:15" x14ac:dyDescent="0.2">
      <c r="B2250" s="130" t="s">
        <v>683</v>
      </c>
      <c r="D2250" s="130">
        <v>1032483178</v>
      </c>
      <c r="F2250" s="130">
        <v>-30044.9</v>
      </c>
      <c r="I2250" s="130">
        <v>0</v>
      </c>
      <c r="K2250" s="130">
        <v>0</v>
      </c>
      <c r="O2250" s="205">
        <v>-30044.9</v>
      </c>
    </row>
    <row r="2251" spans="2:15" x14ac:dyDescent="0.2">
      <c r="B2251" s="130" t="s">
        <v>689</v>
      </c>
      <c r="D2251" s="130">
        <v>52800030</v>
      </c>
      <c r="F2251" s="130">
        <v>-97257.76</v>
      </c>
      <c r="I2251" s="130">
        <v>1832150</v>
      </c>
      <c r="K2251" s="130">
        <v>1751864</v>
      </c>
      <c r="O2251" s="205">
        <v>-177543.76</v>
      </c>
    </row>
    <row r="2252" spans="2:15" x14ac:dyDescent="0.2">
      <c r="B2252" s="130" t="s">
        <v>695</v>
      </c>
      <c r="D2252" s="130">
        <v>1025522309</v>
      </c>
      <c r="F2252" s="130">
        <v>-6526.74</v>
      </c>
      <c r="I2252" s="130">
        <v>0</v>
      </c>
      <c r="K2252" s="130">
        <v>0</v>
      </c>
      <c r="O2252" s="205">
        <v>-6526.74</v>
      </c>
    </row>
    <row r="2253" spans="2:15" x14ac:dyDescent="0.2">
      <c r="B2253" s="130" t="s">
        <v>698</v>
      </c>
      <c r="D2253" s="130">
        <v>1007428852</v>
      </c>
      <c r="F2253" s="130">
        <v>-88952.06</v>
      </c>
      <c r="I2253" s="130">
        <v>0</v>
      </c>
      <c r="K2253" s="130">
        <v>0</v>
      </c>
      <c r="O2253" s="205">
        <v>-88952.06</v>
      </c>
    </row>
    <row r="2254" spans="2:15" x14ac:dyDescent="0.2">
      <c r="B2254" s="130" t="s">
        <v>710</v>
      </c>
      <c r="D2254" s="130" t="s">
        <v>711</v>
      </c>
      <c r="F2254" s="130">
        <v>0</v>
      </c>
      <c r="I2254" s="130">
        <v>369797</v>
      </c>
      <c r="K2254" s="130">
        <v>369650</v>
      </c>
      <c r="O2254" s="205">
        <v>-147</v>
      </c>
    </row>
    <row r="2255" spans="2:15" x14ac:dyDescent="0.2">
      <c r="B2255" s="130" t="s">
        <v>716</v>
      </c>
      <c r="D2255" s="130">
        <v>1030525717</v>
      </c>
      <c r="F2255" s="130">
        <v>-23585.34</v>
      </c>
      <c r="I2255" s="130">
        <v>0</v>
      </c>
      <c r="K2255" s="130">
        <v>0</v>
      </c>
      <c r="O2255" s="205">
        <v>-23585.34</v>
      </c>
    </row>
    <row r="2256" spans="2:15" x14ac:dyDescent="0.2">
      <c r="B2256" s="130" t="s">
        <v>718</v>
      </c>
      <c r="D2256" s="130">
        <v>1070730630</v>
      </c>
      <c r="F2256" s="130">
        <v>-104874.97</v>
      </c>
      <c r="I2256" s="130">
        <v>1784205</v>
      </c>
      <c r="K2256" s="130">
        <v>1647817</v>
      </c>
      <c r="O2256" s="205">
        <v>-241262.97</v>
      </c>
    </row>
    <row r="2257" spans="2:15" x14ac:dyDescent="0.2">
      <c r="B2257" s="130" t="s">
        <v>734</v>
      </c>
      <c r="D2257" s="130">
        <v>1001119290</v>
      </c>
      <c r="F2257" s="130">
        <v>-10934.91</v>
      </c>
      <c r="I2257" s="130">
        <v>0</v>
      </c>
      <c r="K2257" s="130">
        <v>0</v>
      </c>
      <c r="O2257" s="205">
        <v>-10934.91</v>
      </c>
    </row>
    <row r="2258" spans="2:15" x14ac:dyDescent="0.2">
      <c r="B2258" s="130" t="s">
        <v>737</v>
      </c>
      <c r="D2258" s="130">
        <v>1022380883</v>
      </c>
      <c r="F2258" s="130">
        <v>0</v>
      </c>
      <c r="I2258" s="130">
        <v>135292</v>
      </c>
      <c r="K2258" s="130">
        <v>135238</v>
      </c>
      <c r="O2258" s="205">
        <v>-54</v>
      </c>
    </row>
    <row r="2259" spans="2:15" x14ac:dyDescent="0.2">
      <c r="B2259" s="130" t="s">
        <v>740</v>
      </c>
      <c r="D2259" s="130">
        <v>1000935343</v>
      </c>
      <c r="F2259" s="130">
        <v>0</v>
      </c>
      <c r="I2259" s="130">
        <v>1480988</v>
      </c>
      <c r="K2259" s="130">
        <v>1472501</v>
      </c>
      <c r="O2259" s="205">
        <v>-8487</v>
      </c>
    </row>
    <row r="2260" spans="2:15" x14ac:dyDescent="0.2">
      <c r="B2260" s="130" t="s">
        <v>744</v>
      </c>
      <c r="D2260" s="130">
        <v>52175422</v>
      </c>
      <c r="F2260" s="130">
        <v>-234493.26</v>
      </c>
      <c r="I2260" s="130">
        <v>1597232</v>
      </c>
      <c r="K2260" s="130">
        <v>1588267</v>
      </c>
      <c r="O2260" s="205">
        <v>-243458.26</v>
      </c>
    </row>
    <row r="2261" spans="2:15" x14ac:dyDescent="0.2">
      <c r="B2261" s="130" t="s">
        <v>761</v>
      </c>
      <c r="D2261" s="130">
        <v>1193088681</v>
      </c>
      <c r="F2261" s="130">
        <v>-198.8</v>
      </c>
      <c r="I2261" s="130">
        <v>1623500</v>
      </c>
      <c r="K2261" s="130">
        <v>1560494</v>
      </c>
      <c r="O2261" s="205">
        <v>-63204.800000000003</v>
      </c>
    </row>
    <row r="2262" spans="2:15" x14ac:dyDescent="0.2">
      <c r="B2262" s="130" t="s">
        <v>762</v>
      </c>
      <c r="D2262" s="130">
        <v>1000460027</v>
      </c>
      <c r="F2262" s="130">
        <v>0</v>
      </c>
      <c r="I2262" s="130">
        <v>36078</v>
      </c>
      <c r="K2262" s="130">
        <v>36078</v>
      </c>
      <c r="O2262" s="205">
        <v>0</v>
      </c>
    </row>
    <row r="2263" spans="2:15" x14ac:dyDescent="0.2">
      <c r="B2263" s="130" t="s">
        <v>763</v>
      </c>
      <c r="D2263" s="130">
        <v>1030627854</v>
      </c>
      <c r="F2263" s="130">
        <v>0</v>
      </c>
      <c r="I2263" s="130">
        <v>500579</v>
      </c>
      <c r="K2263" s="130">
        <v>494271</v>
      </c>
      <c r="O2263" s="205">
        <v>-6308</v>
      </c>
    </row>
    <row r="2264" spans="2:15" x14ac:dyDescent="0.2">
      <c r="B2264" s="130" t="s">
        <v>767</v>
      </c>
      <c r="D2264" s="130">
        <v>39672920</v>
      </c>
      <c r="F2264" s="130">
        <v>0</v>
      </c>
      <c r="I2264" s="130">
        <v>1124736</v>
      </c>
      <c r="K2264" s="130">
        <v>914597</v>
      </c>
      <c r="O2264" s="205">
        <v>-210139</v>
      </c>
    </row>
    <row r="2265" spans="2:15" x14ac:dyDescent="0.2">
      <c r="B2265" s="130" t="s">
        <v>778</v>
      </c>
      <c r="D2265" s="130">
        <v>1000856368</v>
      </c>
      <c r="F2265" s="130">
        <v>0</v>
      </c>
      <c r="I2265" s="130">
        <v>816259</v>
      </c>
      <c r="K2265" s="130">
        <v>834357</v>
      </c>
      <c r="O2265" s="205">
        <v>18098</v>
      </c>
    </row>
    <row r="2266" spans="2:15" x14ac:dyDescent="0.2">
      <c r="B2266" s="130" t="s">
        <v>782</v>
      </c>
      <c r="D2266" s="130">
        <v>1000378292</v>
      </c>
      <c r="F2266" s="130">
        <v>-65338</v>
      </c>
      <c r="I2266" s="130">
        <v>0</v>
      </c>
      <c r="K2266" s="130">
        <v>0</v>
      </c>
      <c r="O2266" s="205">
        <v>-65338</v>
      </c>
    </row>
    <row r="2267" spans="2:15" x14ac:dyDescent="0.2">
      <c r="B2267" s="130" t="s">
        <v>786</v>
      </c>
      <c r="D2267" s="130">
        <v>1033096148</v>
      </c>
      <c r="F2267" s="130">
        <v>-41848.69</v>
      </c>
      <c r="I2267" s="130">
        <v>0</v>
      </c>
      <c r="K2267" s="130">
        <v>0</v>
      </c>
      <c r="O2267" s="205">
        <v>-41848.69</v>
      </c>
    </row>
    <row r="2268" spans="2:15" x14ac:dyDescent="0.2">
      <c r="B2268" s="130" t="s">
        <v>787</v>
      </c>
      <c r="D2268" s="130">
        <v>1005929699</v>
      </c>
      <c r="F2268" s="130">
        <v>-67.97</v>
      </c>
      <c r="I2268" s="130">
        <v>1682100</v>
      </c>
      <c r="K2268" s="130">
        <v>1681428</v>
      </c>
      <c r="O2268" s="205">
        <v>-739.97</v>
      </c>
    </row>
    <row r="2269" spans="2:15" x14ac:dyDescent="0.2">
      <c r="B2269" s="130" t="s">
        <v>794</v>
      </c>
      <c r="D2269" s="130">
        <v>1032457483</v>
      </c>
      <c r="F2269" s="130">
        <v>0</v>
      </c>
      <c r="I2269" s="130">
        <v>671788</v>
      </c>
      <c r="K2269" s="130">
        <v>670964</v>
      </c>
      <c r="O2269" s="205">
        <v>-824</v>
      </c>
    </row>
    <row r="2270" spans="2:15" x14ac:dyDescent="0.2">
      <c r="B2270" s="130" t="s">
        <v>795</v>
      </c>
      <c r="D2270" s="130">
        <v>1023039143</v>
      </c>
      <c r="F2270" s="130">
        <v>-22667.64</v>
      </c>
      <c r="I2270" s="130">
        <v>1832150</v>
      </c>
      <c r="K2270" s="130">
        <v>1653361</v>
      </c>
      <c r="O2270" s="205">
        <v>-201456.64000000001</v>
      </c>
    </row>
    <row r="2271" spans="2:15" x14ac:dyDescent="0.2">
      <c r="B2271" s="130" t="s">
        <v>796</v>
      </c>
      <c r="D2271" s="130">
        <v>1001116149</v>
      </c>
      <c r="F2271" s="130">
        <v>-93995.36</v>
      </c>
      <c r="I2271" s="130">
        <v>1805525</v>
      </c>
      <c r="K2271" s="130">
        <v>1735713</v>
      </c>
      <c r="O2271" s="205">
        <v>-163807.35999999999</v>
      </c>
    </row>
    <row r="2272" spans="2:15" x14ac:dyDescent="0.2">
      <c r="B2272" s="130" t="s">
        <v>797</v>
      </c>
      <c r="D2272" s="130">
        <v>1000603427</v>
      </c>
      <c r="F2272" s="130">
        <v>-17242.47</v>
      </c>
      <c r="I2272" s="130">
        <v>1779792</v>
      </c>
      <c r="K2272" s="130">
        <v>1681410</v>
      </c>
      <c r="O2272" s="205">
        <v>-115624.47</v>
      </c>
    </row>
    <row r="2273" spans="2:15" x14ac:dyDescent="0.2">
      <c r="B2273" s="130" t="s">
        <v>809</v>
      </c>
      <c r="D2273" s="130">
        <v>1012320557</v>
      </c>
      <c r="F2273" s="130">
        <v>-17003.84</v>
      </c>
      <c r="I2273" s="130">
        <v>0</v>
      </c>
      <c r="K2273" s="130">
        <v>0</v>
      </c>
      <c r="O2273" s="205">
        <v>-17003.84</v>
      </c>
    </row>
    <row r="2274" spans="2:15" x14ac:dyDescent="0.2">
      <c r="B2274" s="130" t="s">
        <v>819</v>
      </c>
      <c r="D2274" s="130">
        <v>1023873022</v>
      </c>
      <c r="F2274" s="130">
        <v>0</v>
      </c>
      <c r="I2274" s="130">
        <v>338229</v>
      </c>
      <c r="K2274" s="130">
        <v>292330</v>
      </c>
      <c r="O2274" s="205">
        <v>-45899</v>
      </c>
    </row>
    <row r="2275" spans="2:15" x14ac:dyDescent="0.2">
      <c r="B2275" s="130" t="s">
        <v>820</v>
      </c>
      <c r="D2275" s="130">
        <v>1010112736</v>
      </c>
      <c r="F2275" s="130">
        <v>0</v>
      </c>
      <c r="I2275" s="130">
        <v>527637</v>
      </c>
      <c r="K2275" s="130">
        <v>524651</v>
      </c>
      <c r="O2275" s="205">
        <v>-2986</v>
      </c>
    </row>
    <row r="2276" spans="2:15" x14ac:dyDescent="0.2">
      <c r="B2276" s="130" t="s">
        <v>825</v>
      </c>
      <c r="D2276" s="130">
        <v>1000156072</v>
      </c>
      <c r="F2276" s="130">
        <v>0</v>
      </c>
      <c r="I2276" s="130">
        <v>1019197</v>
      </c>
      <c r="K2276" s="130">
        <v>810317</v>
      </c>
      <c r="O2276" s="205">
        <v>-208880</v>
      </c>
    </row>
    <row r="2277" spans="2:15" x14ac:dyDescent="0.2">
      <c r="B2277" s="130" t="s">
        <v>835</v>
      </c>
      <c r="D2277" s="130">
        <v>1034282125</v>
      </c>
      <c r="F2277" s="130">
        <v>-67201.5</v>
      </c>
      <c r="I2277" s="130">
        <v>0</v>
      </c>
      <c r="K2277" s="130">
        <v>0</v>
      </c>
      <c r="O2277" s="205">
        <v>-67201.5</v>
      </c>
    </row>
    <row r="2278" spans="2:15" x14ac:dyDescent="0.2">
      <c r="B2278" s="130" t="s">
        <v>839</v>
      </c>
      <c r="D2278" s="130">
        <v>1023949754</v>
      </c>
      <c r="F2278" s="130">
        <v>0</v>
      </c>
      <c r="I2278" s="130">
        <v>811750</v>
      </c>
      <c r="K2278" s="130">
        <v>805874</v>
      </c>
      <c r="O2278" s="205">
        <v>-5876</v>
      </c>
    </row>
    <row r="2279" spans="2:15" x14ac:dyDescent="0.2">
      <c r="B2279" s="130" t="s">
        <v>850</v>
      </c>
      <c r="D2279" s="130" t="s">
        <v>851</v>
      </c>
      <c r="F2279" s="130">
        <v>0</v>
      </c>
      <c r="I2279" s="130">
        <v>148820</v>
      </c>
      <c r="K2279" s="130">
        <v>0</v>
      </c>
      <c r="O2279" s="205">
        <v>-148820</v>
      </c>
    </row>
    <row r="2280" spans="2:15" x14ac:dyDescent="0.2">
      <c r="B2280" s="130" t="s">
        <v>854</v>
      </c>
      <c r="D2280" s="130">
        <v>1034398886</v>
      </c>
      <c r="F2280" s="130">
        <v>-57499.26</v>
      </c>
      <c r="I2280" s="130">
        <v>0</v>
      </c>
      <c r="K2280" s="130">
        <v>0</v>
      </c>
      <c r="O2280" s="205">
        <v>-57499.26</v>
      </c>
    </row>
    <row r="2281" spans="2:15" x14ac:dyDescent="0.2">
      <c r="B2281" s="130" t="s">
        <v>860</v>
      </c>
      <c r="D2281" s="130">
        <v>1024566105</v>
      </c>
      <c r="F2281" s="130">
        <v>-600.32000000000005</v>
      </c>
      <c r="I2281" s="130">
        <v>1714670</v>
      </c>
      <c r="K2281" s="130">
        <v>1621146</v>
      </c>
      <c r="O2281" s="205">
        <v>-94124.32</v>
      </c>
    </row>
    <row r="2282" spans="2:15" x14ac:dyDescent="0.2">
      <c r="B2282" s="130" t="s">
        <v>861</v>
      </c>
      <c r="D2282" s="130">
        <v>1032455256</v>
      </c>
      <c r="F2282" s="130">
        <v>-1063.54</v>
      </c>
      <c r="I2282" s="130">
        <v>811750</v>
      </c>
      <c r="K2282" s="130">
        <v>779397</v>
      </c>
      <c r="O2282" s="205">
        <v>-33416.54</v>
      </c>
    </row>
    <row r="2283" spans="2:15" x14ac:dyDescent="0.2">
      <c r="B2283" s="130" t="s">
        <v>863</v>
      </c>
      <c r="D2283" s="130">
        <v>1001203918</v>
      </c>
      <c r="F2283" s="130">
        <v>0</v>
      </c>
      <c r="I2283" s="130">
        <v>305358</v>
      </c>
      <c r="K2283" s="130">
        <v>305236</v>
      </c>
      <c r="O2283" s="205">
        <v>-122</v>
      </c>
    </row>
    <row r="2284" spans="2:15" x14ac:dyDescent="0.2">
      <c r="B2284" s="130" t="s">
        <v>875</v>
      </c>
      <c r="D2284" s="130">
        <v>1000135028</v>
      </c>
      <c r="F2284" s="130">
        <v>-101345.94</v>
      </c>
      <c r="I2284" s="130">
        <v>0</v>
      </c>
      <c r="K2284" s="130">
        <v>0</v>
      </c>
      <c r="O2284" s="205">
        <v>-101345.94</v>
      </c>
    </row>
    <row r="2285" spans="2:15" x14ac:dyDescent="0.2">
      <c r="B2285" s="130" t="s">
        <v>884</v>
      </c>
      <c r="D2285" s="130">
        <v>1031803151</v>
      </c>
      <c r="F2285" s="130">
        <v>0</v>
      </c>
      <c r="I2285" s="130">
        <v>1001158</v>
      </c>
      <c r="K2285" s="130">
        <v>1208126</v>
      </c>
      <c r="O2285" s="205">
        <v>206968</v>
      </c>
    </row>
    <row r="2286" spans="2:15" x14ac:dyDescent="0.2">
      <c r="B2286" s="130" t="s">
        <v>885</v>
      </c>
      <c r="D2286" s="130">
        <v>1001116451</v>
      </c>
      <c r="F2286" s="130">
        <v>-11442.5</v>
      </c>
      <c r="I2286" s="130">
        <v>1779792</v>
      </c>
      <c r="K2286" s="130">
        <v>1721335</v>
      </c>
      <c r="O2286" s="205">
        <v>-69899.5</v>
      </c>
    </row>
    <row r="2287" spans="2:15" x14ac:dyDescent="0.2">
      <c r="B2287" s="130" t="s">
        <v>886</v>
      </c>
      <c r="D2287" s="130">
        <v>1022357335</v>
      </c>
      <c r="F2287" s="130">
        <v>0</v>
      </c>
      <c r="I2287" s="130">
        <v>495833</v>
      </c>
      <c r="K2287" s="130">
        <v>495635</v>
      </c>
      <c r="O2287" s="205">
        <v>-198</v>
      </c>
    </row>
    <row r="2288" spans="2:15" x14ac:dyDescent="0.2">
      <c r="B2288" s="130" t="s">
        <v>893</v>
      </c>
      <c r="D2288" s="130" t="s">
        <v>894</v>
      </c>
      <c r="F2288" s="130">
        <v>-1422736.44</v>
      </c>
      <c r="I2288" s="130">
        <v>8025000</v>
      </c>
      <c r="K2288" s="130">
        <v>6185022</v>
      </c>
      <c r="O2288" s="205">
        <v>-3262714.44</v>
      </c>
    </row>
    <row r="2289" spans="1:15" x14ac:dyDescent="0.2">
      <c r="B2289" s="130" t="s">
        <v>912</v>
      </c>
      <c r="D2289" s="130">
        <v>1001203567</v>
      </c>
      <c r="F2289" s="130">
        <v>-50218</v>
      </c>
      <c r="I2289" s="130">
        <v>0</v>
      </c>
      <c r="K2289" s="130">
        <v>0</v>
      </c>
      <c r="O2289" s="205">
        <v>-50218</v>
      </c>
    </row>
    <row r="2290" spans="1:15" x14ac:dyDescent="0.2">
      <c r="B2290" s="130" t="s">
        <v>918</v>
      </c>
      <c r="D2290" s="130">
        <v>1001044701</v>
      </c>
      <c r="F2290" s="130">
        <v>0.26</v>
      </c>
      <c r="I2290" s="130">
        <v>0</v>
      </c>
      <c r="K2290" s="130">
        <v>0</v>
      </c>
      <c r="O2290" s="205">
        <v>0.26</v>
      </c>
    </row>
    <row r="2291" spans="1:15" x14ac:dyDescent="0.2">
      <c r="B2291" s="130" t="s">
        <v>919</v>
      </c>
      <c r="D2291" s="130">
        <v>1068930132</v>
      </c>
      <c r="F2291" s="130">
        <v>0</v>
      </c>
      <c r="I2291" s="130">
        <v>503841</v>
      </c>
      <c r="K2291" s="130">
        <v>503639</v>
      </c>
      <c r="O2291" s="205">
        <v>-202</v>
      </c>
    </row>
    <row r="2292" spans="1:15" x14ac:dyDescent="0.2">
      <c r="B2292" s="130" t="s">
        <v>928</v>
      </c>
      <c r="D2292" s="130">
        <v>1000573125</v>
      </c>
      <c r="F2292" s="130">
        <v>0</v>
      </c>
      <c r="I2292" s="130">
        <v>452947</v>
      </c>
      <c r="K2292" s="130">
        <v>628134</v>
      </c>
      <c r="O2292" s="205">
        <v>175187</v>
      </c>
    </row>
    <row r="2293" spans="1:15" x14ac:dyDescent="0.2">
      <c r="B2293" s="130" t="s">
        <v>930</v>
      </c>
      <c r="D2293" s="130">
        <v>1013677661</v>
      </c>
      <c r="F2293" s="130">
        <v>-99301.119999999995</v>
      </c>
      <c r="I2293" s="130">
        <v>0</v>
      </c>
      <c r="K2293" s="130">
        <v>0</v>
      </c>
      <c r="O2293" s="205">
        <v>-99301.119999999995</v>
      </c>
    </row>
    <row r="2294" spans="1:15" x14ac:dyDescent="0.2">
      <c r="B2294" s="130" t="s">
        <v>931</v>
      </c>
      <c r="D2294" s="130">
        <v>46683454</v>
      </c>
      <c r="F2294" s="130">
        <v>-52884.78</v>
      </c>
      <c r="I2294" s="130">
        <v>1779792</v>
      </c>
      <c r="K2294" s="130">
        <v>1697329</v>
      </c>
      <c r="O2294" s="205">
        <v>-135347.78</v>
      </c>
    </row>
    <row r="2295" spans="1:15" x14ac:dyDescent="0.2">
      <c r="B2295" s="130" t="s">
        <v>935</v>
      </c>
      <c r="D2295" s="130">
        <v>1014862974</v>
      </c>
      <c r="F2295" s="130">
        <v>0</v>
      </c>
      <c r="I2295" s="130">
        <v>653909</v>
      </c>
      <c r="K2295" s="130">
        <v>653650</v>
      </c>
      <c r="O2295" s="205">
        <v>-259</v>
      </c>
    </row>
    <row r="2296" spans="1:15" x14ac:dyDescent="0.2">
      <c r="B2296" s="130" t="s">
        <v>937</v>
      </c>
      <c r="D2296" s="130">
        <v>1031155767</v>
      </c>
      <c r="F2296" s="130">
        <v>-53866.2</v>
      </c>
      <c r="I2296" s="130">
        <v>2719000</v>
      </c>
      <c r="K2296" s="130">
        <v>2620171</v>
      </c>
      <c r="O2296" s="205">
        <v>-152695.20000000001</v>
      </c>
    </row>
    <row r="2297" spans="1:15" x14ac:dyDescent="0.2">
      <c r="B2297" s="130" t="s">
        <v>939</v>
      </c>
      <c r="D2297" s="130">
        <v>1005995975</v>
      </c>
      <c r="F2297" s="130">
        <v>-60390.85</v>
      </c>
      <c r="I2297" s="130">
        <v>0</v>
      </c>
      <c r="K2297" s="130">
        <v>0</v>
      </c>
      <c r="O2297" s="205">
        <v>-60390.85</v>
      </c>
    </row>
    <row r="2298" spans="1:15" x14ac:dyDescent="0.2">
      <c r="A2298" s="130" t="s">
        <v>1288</v>
      </c>
      <c r="F2298" s="130">
        <v>456288251</v>
      </c>
      <c r="I2298" s="130">
        <v>0</v>
      </c>
      <c r="K2298" s="130">
        <v>0</v>
      </c>
      <c r="O2298" s="205">
        <v>456288251</v>
      </c>
    </row>
    <row r="2299" spans="1:15" x14ac:dyDescent="0.2">
      <c r="A2299" s="130" t="s">
        <v>1289</v>
      </c>
      <c r="F2299" s="130">
        <v>456288251</v>
      </c>
      <c r="I2299" s="130">
        <v>0</v>
      </c>
      <c r="K2299" s="130">
        <v>0</v>
      </c>
      <c r="O2299" s="205">
        <v>456288251</v>
      </c>
    </row>
    <row r="2300" spans="1:15" x14ac:dyDescent="0.2">
      <c r="B2300" s="130" t="s">
        <v>546</v>
      </c>
      <c r="D2300" s="130" t="s">
        <v>547</v>
      </c>
      <c r="F2300" s="130">
        <v>63575251</v>
      </c>
      <c r="I2300" s="130">
        <v>0</v>
      </c>
      <c r="K2300" s="130">
        <v>0</v>
      </c>
      <c r="O2300" s="205">
        <v>63575251</v>
      </c>
    </row>
    <row r="2301" spans="1:15" x14ac:dyDescent="0.2">
      <c r="A2301" s="130" t="s">
        <v>1290</v>
      </c>
      <c r="F2301" s="130">
        <v>630000</v>
      </c>
      <c r="I2301" s="130">
        <v>0</v>
      </c>
      <c r="K2301" s="130">
        <v>0</v>
      </c>
      <c r="O2301" s="205">
        <v>630000</v>
      </c>
    </row>
    <row r="2302" spans="1:15" x14ac:dyDescent="0.2">
      <c r="A2302" s="130" t="s">
        <v>1291</v>
      </c>
      <c r="F2302" s="130">
        <v>630000</v>
      </c>
      <c r="I2302" s="130">
        <v>0</v>
      </c>
      <c r="K2302" s="130">
        <v>0</v>
      </c>
      <c r="O2302" s="205">
        <v>630000</v>
      </c>
    </row>
    <row r="2303" spans="1:15" x14ac:dyDescent="0.2">
      <c r="A2303" s="130" t="s">
        <v>1292</v>
      </c>
      <c r="F2303" s="130">
        <v>630000</v>
      </c>
      <c r="I2303" s="130">
        <v>0</v>
      </c>
      <c r="K2303" s="130">
        <v>0</v>
      </c>
      <c r="O2303" s="205">
        <v>630000</v>
      </c>
    </row>
    <row r="2304" spans="1:15" x14ac:dyDescent="0.2">
      <c r="B2304" s="130" t="s">
        <v>742</v>
      </c>
      <c r="D2304" s="130">
        <v>1108932580</v>
      </c>
      <c r="F2304" s="130">
        <v>630000</v>
      </c>
      <c r="I2304" s="130">
        <v>0</v>
      </c>
      <c r="K2304" s="130">
        <v>0</v>
      </c>
      <c r="O2304" s="205">
        <v>630000</v>
      </c>
    </row>
    <row r="2305" spans="1:15" x14ac:dyDescent="0.2">
      <c r="A2305" s="130" t="s">
        <v>1293</v>
      </c>
      <c r="F2305" s="130">
        <v>2324319642</v>
      </c>
      <c r="I2305" s="130">
        <v>394980000</v>
      </c>
      <c r="K2305" s="130">
        <v>0</v>
      </c>
      <c r="O2305" s="205">
        <v>1929339642</v>
      </c>
    </row>
    <row r="2306" spans="1:15" x14ac:dyDescent="0.2">
      <c r="A2306" s="130" t="s">
        <v>1294</v>
      </c>
      <c r="F2306" s="130">
        <v>41800000</v>
      </c>
      <c r="I2306" s="130">
        <v>0</v>
      </c>
      <c r="K2306" s="130">
        <v>0</v>
      </c>
      <c r="O2306" s="205">
        <v>41800000</v>
      </c>
    </row>
    <row r="2307" spans="1:15" x14ac:dyDescent="0.2">
      <c r="A2307" s="130" t="s">
        <v>1295</v>
      </c>
      <c r="F2307" s="130">
        <v>41800000</v>
      </c>
      <c r="I2307" s="130">
        <v>0</v>
      </c>
      <c r="K2307" s="130">
        <v>0</v>
      </c>
      <c r="O2307" s="205">
        <v>41800000</v>
      </c>
    </row>
    <row r="2308" spans="1:15" x14ac:dyDescent="0.2">
      <c r="A2308" s="130" t="s">
        <v>1296</v>
      </c>
      <c r="F2308" s="130">
        <v>41800000</v>
      </c>
      <c r="I2308" s="130">
        <v>0</v>
      </c>
      <c r="K2308" s="130">
        <v>0</v>
      </c>
      <c r="O2308" s="205">
        <v>41800000</v>
      </c>
    </row>
    <row r="2309" spans="1:15" x14ac:dyDescent="0.2">
      <c r="A2309" s="130" t="s">
        <v>1297</v>
      </c>
      <c r="F2309" s="130">
        <v>23181689</v>
      </c>
      <c r="I2309" s="130">
        <v>0</v>
      </c>
      <c r="K2309" s="130">
        <v>0</v>
      </c>
      <c r="O2309" s="205">
        <v>23181689</v>
      </c>
    </row>
    <row r="2310" spans="1:15" x14ac:dyDescent="0.2">
      <c r="A2310" s="130" t="s">
        <v>1298</v>
      </c>
      <c r="F2310" s="130">
        <v>23181689</v>
      </c>
      <c r="I2310" s="130">
        <v>0</v>
      </c>
      <c r="K2310" s="130">
        <v>0</v>
      </c>
      <c r="O2310" s="205">
        <v>23181689</v>
      </c>
    </row>
    <row r="2311" spans="1:15" x14ac:dyDescent="0.2">
      <c r="A2311" s="130" t="s">
        <v>1299</v>
      </c>
      <c r="F2311" s="130">
        <v>23181689</v>
      </c>
      <c r="I2311" s="130">
        <v>0</v>
      </c>
      <c r="K2311" s="130">
        <v>0</v>
      </c>
      <c r="O2311" s="205">
        <v>23181689</v>
      </c>
    </row>
    <row r="2312" spans="1:15" x14ac:dyDescent="0.2">
      <c r="A2312" s="130" t="s">
        <v>1300</v>
      </c>
      <c r="F2312" s="130">
        <v>9262597</v>
      </c>
      <c r="I2312" s="130">
        <v>0</v>
      </c>
      <c r="K2312" s="130">
        <v>0</v>
      </c>
      <c r="O2312" s="205">
        <v>9262597</v>
      </c>
    </row>
    <row r="2313" spans="1:15" x14ac:dyDescent="0.2">
      <c r="A2313" s="130" t="s">
        <v>1301</v>
      </c>
      <c r="F2313" s="130">
        <v>9262597</v>
      </c>
      <c r="I2313" s="130">
        <v>0</v>
      </c>
      <c r="K2313" s="130">
        <v>0</v>
      </c>
      <c r="O2313" s="205">
        <v>9262597</v>
      </c>
    </row>
    <row r="2314" spans="1:15" x14ac:dyDescent="0.2">
      <c r="A2314" s="130" t="s">
        <v>1302</v>
      </c>
      <c r="F2314" s="130">
        <v>9262597</v>
      </c>
      <c r="I2314" s="130">
        <v>0</v>
      </c>
      <c r="K2314" s="130">
        <v>0</v>
      </c>
      <c r="O2314" s="205">
        <v>9262597</v>
      </c>
    </row>
    <row r="2315" spans="1:15" x14ac:dyDescent="0.2">
      <c r="A2315" s="130" t="s">
        <v>1303</v>
      </c>
      <c r="F2315" s="130">
        <v>743046186</v>
      </c>
      <c r="I2315" s="130">
        <v>0</v>
      </c>
      <c r="K2315" s="130">
        <v>0</v>
      </c>
      <c r="O2315" s="205">
        <v>743046186</v>
      </c>
    </row>
    <row r="2316" spans="1:15" x14ac:dyDescent="0.2">
      <c r="A2316" s="130" t="s">
        <v>1304</v>
      </c>
      <c r="F2316" s="130">
        <v>743046186</v>
      </c>
      <c r="I2316" s="130">
        <v>0</v>
      </c>
      <c r="K2316" s="130">
        <v>0</v>
      </c>
      <c r="O2316" s="205">
        <v>743046186</v>
      </c>
    </row>
    <row r="2317" spans="1:15" x14ac:dyDescent="0.2">
      <c r="A2317" s="130" t="s">
        <v>1305</v>
      </c>
      <c r="F2317" s="130">
        <v>743046186</v>
      </c>
      <c r="I2317" s="130">
        <v>0</v>
      </c>
      <c r="K2317" s="130">
        <v>0</v>
      </c>
      <c r="O2317" s="205">
        <v>743046186</v>
      </c>
    </row>
    <row r="2318" spans="1:15" x14ac:dyDescent="0.2">
      <c r="A2318" s="130" t="s">
        <v>1306</v>
      </c>
      <c r="F2318" s="130">
        <v>1507029170</v>
      </c>
      <c r="I2318" s="204">
        <v>394980000</v>
      </c>
      <c r="K2318" s="130">
        <v>0</v>
      </c>
      <c r="O2318" s="205">
        <v>1112049170</v>
      </c>
    </row>
    <row r="2319" spans="1:15" x14ac:dyDescent="0.2">
      <c r="A2319" s="130" t="s">
        <v>1307</v>
      </c>
      <c r="F2319" s="130">
        <v>1507029170</v>
      </c>
      <c r="I2319" s="204">
        <v>394980000</v>
      </c>
      <c r="K2319" s="130">
        <v>0</v>
      </c>
      <c r="O2319" s="205">
        <v>1112049170</v>
      </c>
    </row>
    <row r="2320" spans="1:15" x14ac:dyDescent="0.2">
      <c r="A2320" s="130" t="s">
        <v>1308</v>
      </c>
      <c r="F2320" s="130">
        <v>1507029170</v>
      </c>
      <c r="I2320" s="204">
        <v>394980000</v>
      </c>
      <c r="K2320" s="130">
        <v>0</v>
      </c>
      <c r="O2320" s="205">
        <v>1112049170</v>
      </c>
    </row>
    <row r="2321" spans="1:15" x14ac:dyDescent="0.2">
      <c r="A2321" s="130" t="s">
        <v>1309</v>
      </c>
      <c r="F2321" s="130">
        <v>10528807344.4</v>
      </c>
      <c r="I2321" s="130">
        <v>2426</v>
      </c>
      <c r="K2321" s="130">
        <v>11978012523.799999</v>
      </c>
      <c r="O2321" s="205">
        <v>22506817442.200001</v>
      </c>
    </row>
    <row r="2322" spans="1:15" x14ac:dyDescent="0.2">
      <c r="A2322" s="130" t="s">
        <v>1310</v>
      </c>
      <c r="F2322" s="130">
        <v>10524370491</v>
      </c>
      <c r="I2322" s="130">
        <v>0</v>
      </c>
      <c r="K2322" s="130">
        <v>11915504767</v>
      </c>
      <c r="O2322" s="205">
        <v>22439875258</v>
      </c>
    </row>
    <row r="2323" spans="1:15" x14ac:dyDescent="0.2">
      <c r="A2323" s="130" t="s">
        <v>1311</v>
      </c>
      <c r="F2323" s="130">
        <v>10524370491</v>
      </c>
      <c r="I2323" s="130">
        <v>0</v>
      </c>
      <c r="K2323" s="130">
        <v>11915504767</v>
      </c>
      <c r="O2323" s="205">
        <v>22439875258</v>
      </c>
    </row>
    <row r="2324" spans="1:15" x14ac:dyDescent="0.2">
      <c r="A2324" s="130" t="s">
        <v>1312</v>
      </c>
      <c r="F2324" s="130">
        <v>10524370491</v>
      </c>
      <c r="I2324" s="130">
        <v>0</v>
      </c>
      <c r="K2324" s="130">
        <v>11915504767</v>
      </c>
      <c r="O2324" s="205">
        <v>22439875258</v>
      </c>
    </row>
    <row r="2325" spans="1:15" x14ac:dyDescent="0.2">
      <c r="B2325" s="130" t="s">
        <v>386</v>
      </c>
      <c r="D2325" s="130">
        <v>1020796249</v>
      </c>
      <c r="F2325" s="130">
        <v>9000000</v>
      </c>
      <c r="I2325" s="130">
        <v>0</v>
      </c>
      <c r="K2325" s="130">
        <v>0</v>
      </c>
      <c r="O2325" s="205">
        <v>9000000</v>
      </c>
    </row>
    <row r="2326" spans="1:15" x14ac:dyDescent="0.2">
      <c r="B2326" s="130" t="s">
        <v>952</v>
      </c>
      <c r="D2326" s="130" t="s">
        <v>953</v>
      </c>
      <c r="F2326" s="130">
        <v>20144525</v>
      </c>
      <c r="I2326" s="130">
        <v>0</v>
      </c>
      <c r="K2326" s="130">
        <v>9215912</v>
      </c>
      <c r="O2326" s="205">
        <v>29360437</v>
      </c>
    </row>
    <row r="2327" spans="1:15" x14ac:dyDescent="0.2">
      <c r="B2327" s="130" t="s">
        <v>393</v>
      </c>
      <c r="D2327" s="130">
        <v>41680262</v>
      </c>
      <c r="F2327" s="130">
        <v>730000</v>
      </c>
      <c r="I2327" s="130">
        <v>0</v>
      </c>
      <c r="K2327" s="130">
        <v>0</v>
      </c>
      <c r="O2327" s="205">
        <v>730000</v>
      </c>
    </row>
    <row r="2328" spans="1:15" x14ac:dyDescent="0.2">
      <c r="B2328" s="130" t="s">
        <v>408</v>
      </c>
      <c r="D2328" s="130">
        <v>1012428257</v>
      </c>
      <c r="F2328" s="130">
        <v>9500000</v>
      </c>
      <c r="I2328" s="130">
        <v>0</v>
      </c>
      <c r="K2328" s="130">
        <v>0</v>
      </c>
      <c r="O2328" s="205">
        <v>9500000</v>
      </c>
    </row>
    <row r="2329" spans="1:15" x14ac:dyDescent="0.2">
      <c r="B2329" s="130" t="s">
        <v>409</v>
      </c>
      <c r="D2329" s="130">
        <v>52395119</v>
      </c>
      <c r="F2329" s="130">
        <v>0</v>
      </c>
      <c r="I2329" s="130">
        <v>0</v>
      </c>
      <c r="K2329" s="130">
        <v>350000</v>
      </c>
      <c r="O2329" s="205">
        <v>350000</v>
      </c>
    </row>
    <row r="2330" spans="1:15" x14ac:dyDescent="0.2">
      <c r="B2330" s="130" t="s">
        <v>955</v>
      </c>
      <c r="D2330" s="130" t="s">
        <v>956</v>
      </c>
      <c r="F2330" s="130">
        <v>30749911</v>
      </c>
      <c r="I2330" s="130">
        <v>0</v>
      </c>
      <c r="K2330" s="130">
        <v>25699455</v>
      </c>
      <c r="O2330" s="205">
        <v>56449366</v>
      </c>
    </row>
    <row r="2331" spans="1:15" x14ac:dyDescent="0.2">
      <c r="B2331" s="130" t="s">
        <v>1041</v>
      </c>
      <c r="D2331" s="130">
        <v>18204285</v>
      </c>
      <c r="F2331" s="130">
        <v>0</v>
      </c>
      <c r="I2331" s="130">
        <v>0</v>
      </c>
      <c r="K2331" s="130">
        <v>1900000</v>
      </c>
      <c r="O2331" s="205">
        <v>1900000</v>
      </c>
    </row>
    <row r="2332" spans="1:15" x14ac:dyDescent="0.2">
      <c r="B2332" s="130" t="s">
        <v>430</v>
      </c>
      <c r="D2332" s="130">
        <v>33339611</v>
      </c>
      <c r="F2332" s="130">
        <v>200000</v>
      </c>
      <c r="I2332" s="130">
        <v>0</v>
      </c>
      <c r="K2332" s="130">
        <v>0</v>
      </c>
      <c r="O2332" s="205">
        <v>200000</v>
      </c>
    </row>
    <row r="2333" spans="1:15" x14ac:dyDescent="0.2">
      <c r="B2333" s="130" t="s">
        <v>431</v>
      </c>
      <c r="D2333" s="130">
        <v>51909368</v>
      </c>
      <c r="F2333" s="130">
        <v>0</v>
      </c>
      <c r="I2333" s="130">
        <v>0</v>
      </c>
      <c r="K2333" s="130">
        <v>800000</v>
      </c>
      <c r="O2333" s="205">
        <v>800000</v>
      </c>
    </row>
    <row r="2334" spans="1:15" x14ac:dyDescent="0.2">
      <c r="B2334" s="130" t="s">
        <v>957</v>
      </c>
      <c r="D2334" s="130" t="s">
        <v>958</v>
      </c>
      <c r="F2334" s="130">
        <v>1691728</v>
      </c>
      <c r="I2334" s="130">
        <v>0</v>
      </c>
      <c r="K2334" s="130">
        <v>998816</v>
      </c>
      <c r="O2334" s="205">
        <v>2690544</v>
      </c>
    </row>
    <row r="2335" spans="1:15" x14ac:dyDescent="0.2">
      <c r="B2335" s="130" t="s">
        <v>961</v>
      </c>
      <c r="D2335" s="130" t="s">
        <v>962</v>
      </c>
      <c r="F2335" s="130">
        <v>1800000</v>
      </c>
      <c r="I2335" s="130">
        <v>0</v>
      </c>
      <c r="K2335" s="130">
        <v>0</v>
      </c>
      <c r="O2335" s="205">
        <v>1800000</v>
      </c>
    </row>
    <row r="2336" spans="1:15" x14ac:dyDescent="0.2">
      <c r="B2336" s="130" t="s">
        <v>439</v>
      </c>
      <c r="D2336" s="130" t="s">
        <v>440</v>
      </c>
      <c r="F2336" s="130">
        <v>1230000</v>
      </c>
      <c r="I2336" s="130">
        <v>0</v>
      </c>
      <c r="K2336" s="130">
        <v>0</v>
      </c>
      <c r="O2336" s="205">
        <v>1230000</v>
      </c>
    </row>
    <row r="2337" spans="2:15" x14ac:dyDescent="0.2">
      <c r="B2337" s="130" t="s">
        <v>441</v>
      </c>
      <c r="D2337" s="130">
        <v>364553</v>
      </c>
      <c r="F2337" s="130">
        <v>600000</v>
      </c>
      <c r="I2337" s="130">
        <v>0</v>
      </c>
      <c r="K2337" s="130">
        <v>0</v>
      </c>
      <c r="O2337" s="205">
        <v>600000</v>
      </c>
    </row>
    <row r="2338" spans="2:15" x14ac:dyDescent="0.2">
      <c r="B2338" s="130" t="s">
        <v>963</v>
      </c>
      <c r="D2338" s="130">
        <v>52133261</v>
      </c>
      <c r="F2338" s="130">
        <v>1900000</v>
      </c>
      <c r="I2338" s="130">
        <v>0</v>
      </c>
      <c r="K2338" s="130">
        <v>0</v>
      </c>
      <c r="O2338" s="205">
        <v>1900000</v>
      </c>
    </row>
    <row r="2339" spans="2:15" x14ac:dyDescent="0.2">
      <c r="B2339" s="130" t="s">
        <v>444</v>
      </c>
      <c r="D2339" s="130" t="s">
        <v>445</v>
      </c>
      <c r="F2339" s="130">
        <v>700000</v>
      </c>
      <c r="I2339" s="130">
        <v>0</v>
      </c>
      <c r="K2339" s="130">
        <v>670000</v>
      </c>
      <c r="O2339" s="205">
        <v>1370000</v>
      </c>
    </row>
    <row r="2340" spans="2:15" x14ac:dyDescent="0.2">
      <c r="B2340" s="130" t="s">
        <v>454</v>
      </c>
      <c r="D2340" s="130">
        <v>1122118143</v>
      </c>
      <c r="F2340" s="130">
        <v>1900000</v>
      </c>
      <c r="I2340" s="130">
        <v>0</v>
      </c>
      <c r="K2340" s="130">
        <v>0</v>
      </c>
      <c r="O2340" s="205">
        <v>1900000</v>
      </c>
    </row>
    <row r="2341" spans="2:15" x14ac:dyDescent="0.2">
      <c r="B2341" s="130" t="s">
        <v>455</v>
      </c>
      <c r="D2341" s="130">
        <v>7965045</v>
      </c>
      <c r="F2341" s="130">
        <v>1130000</v>
      </c>
      <c r="I2341" s="130">
        <v>0</v>
      </c>
      <c r="K2341" s="130">
        <v>0</v>
      </c>
      <c r="O2341" s="205">
        <v>1130000</v>
      </c>
    </row>
    <row r="2342" spans="2:15" x14ac:dyDescent="0.2">
      <c r="B2342" s="130" t="s">
        <v>456</v>
      </c>
      <c r="D2342" s="130">
        <v>79758993</v>
      </c>
      <c r="F2342" s="130">
        <v>0</v>
      </c>
      <c r="I2342" s="130">
        <v>0</v>
      </c>
      <c r="K2342" s="130">
        <v>600000</v>
      </c>
      <c r="O2342" s="205">
        <v>600000</v>
      </c>
    </row>
    <row r="2343" spans="2:15" x14ac:dyDescent="0.2">
      <c r="B2343" s="130" t="s">
        <v>466</v>
      </c>
      <c r="D2343" s="130">
        <v>123803112</v>
      </c>
      <c r="F2343" s="130">
        <v>500000</v>
      </c>
      <c r="I2343" s="130">
        <v>0</v>
      </c>
      <c r="K2343" s="130">
        <v>0</v>
      </c>
      <c r="O2343" s="205">
        <v>500000</v>
      </c>
    </row>
    <row r="2344" spans="2:15" x14ac:dyDescent="0.2">
      <c r="B2344" s="130" t="s">
        <v>468</v>
      </c>
      <c r="D2344" s="130">
        <v>1003627330</v>
      </c>
      <c r="F2344" s="130">
        <v>0</v>
      </c>
      <c r="I2344" s="130">
        <v>0</v>
      </c>
      <c r="K2344" s="130">
        <v>900000</v>
      </c>
      <c r="O2344" s="205">
        <v>900000</v>
      </c>
    </row>
    <row r="2345" spans="2:15" x14ac:dyDescent="0.2">
      <c r="B2345" s="130" t="s">
        <v>480</v>
      </c>
      <c r="D2345" s="130">
        <v>1018500831</v>
      </c>
      <c r="F2345" s="130">
        <v>0</v>
      </c>
      <c r="I2345" s="130">
        <v>0</v>
      </c>
      <c r="K2345" s="130">
        <v>1130000</v>
      </c>
      <c r="O2345" s="205">
        <v>1130000</v>
      </c>
    </row>
    <row r="2346" spans="2:15" x14ac:dyDescent="0.2">
      <c r="B2346" s="130" t="s">
        <v>486</v>
      </c>
      <c r="D2346" s="130">
        <v>1032380786</v>
      </c>
      <c r="F2346" s="130">
        <v>1900000</v>
      </c>
      <c r="I2346" s="130">
        <v>0</v>
      </c>
      <c r="K2346" s="130">
        <v>0</v>
      </c>
      <c r="O2346" s="205">
        <v>1900000</v>
      </c>
    </row>
    <row r="2347" spans="2:15" x14ac:dyDescent="0.2">
      <c r="B2347" s="130" t="s">
        <v>972</v>
      </c>
      <c r="D2347" s="130" t="s">
        <v>973</v>
      </c>
      <c r="F2347" s="130">
        <v>28800000</v>
      </c>
      <c r="I2347" s="130">
        <v>0</v>
      </c>
      <c r="K2347" s="130">
        <v>35000000</v>
      </c>
      <c r="O2347" s="205">
        <v>63800000</v>
      </c>
    </row>
    <row r="2348" spans="2:15" x14ac:dyDescent="0.2">
      <c r="B2348" s="130" t="s">
        <v>1023</v>
      </c>
      <c r="D2348" s="130" t="s">
        <v>1024</v>
      </c>
      <c r="F2348" s="130">
        <v>17152748</v>
      </c>
      <c r="I2348" s="130">
        <v>0</v>
      </c>
      <c r="K2348" s="130">
        <v>0</v>
      </c>
      <c r="O2348" s="205">
        <v>17152748</v>
      </c>
    </row>
    <row r="2349" spans="2:15" x14ac:dyDescent="0.2">
      <c r="B2349" s="130" t="s">
        <v>495</v>
      </c>
      <c r="D2349" s="130" t="s">
        <v>496</v>
      </c>
      <c r="F2349" s="130">
        <v>25952178</v>
      </c>
      <c r="I2349" s="130">
        <v>0</v>
      </c>
      <c r="K2349" s="130">
        <v>74298631</v>
      </c>
      <c r="O2349" s="205">
        <v>100250809</v>
      </c>
    </row>
    <row r="2350" spans="2:15" x14ac:dyDescent="0.2">
      <c r="B2350" s="130" t="s">
        <v>976</v>
      </c>
      <c r="D2350" s="130" t="s">
        <v>977</v>
      </c>
      <c r="F2350" s="130">
        <v>4401671</v>
      </c>
      <c r="I2350" s="130">
        <v>0</v>
      </c>
      <c r="K2350" s="130">
        <v>5537500</v>
      </c>
      <c r="O2350" s="205">
        <v>9939171</v>
      </c>
    </row>
    <row r="2351" spans="2:15" x14ac:dyDescent="0.2">
      <c r="B2351" s="130" t="s">
        <v>978</v>
      </c>
      <c r="D2351" s="130">
        <v>1034304766</v>
      </c>
      <c r="F2351" s="130">
        <v>9070000</v>
      </c>
      <c r="I2351" s="130">
        <v>0</v>
      </c>
      <c r="K2351" s="130">
        <v>0</v>
      </c>
      <c r="O2351" s="205">
        <v>9070000</v>
      </c>
    </row>
    <row r="2352" spans="2:15" x14ac:dyDescent="0.2">
      <c r="B2352" s="130" t="s">
        <v>522</v>
      </c>
      <c r="D2352" s="130">
        <v>1013591074</v>
      </c>
      <c r="F2352" s="130">
        <v>0</v>
      </c>
      <c r="I2352" s="130">
        <v>0</v>
      </c>
      <c r="K2352" s="130">
        <v>500000</v>
      </c>
      <c r="O2352" s="205">
        <v>500000</v>
      </c>
    </row>
    <row r="2353" spans="2:15" x14ac:dyDescent="0.2">
      <c r="B2353" s="130" t="s">
        <v>524</v>
      </c>
      <c r="D2353" s="130">
        <v>1075213559</v>
      </c>
      <c r="F2353" s="130">
        <v>0</v>
      </c>
      <c r="I2353" s="130">
        <v>0</v>
      </c>
      <c r="K2353" s="130">
        <v>1900000</v>
      </c>
      <c r="O2353" s="205">
        <v>1900000</v>
      </c>
    </row>
    <row r="2354" spans="2:15" x14ac:dyDescent="0.2">
      <c r="B2354" s="130" t="s">
        <v>537</v>
      </c>
      <c r="D2354" s="130">
        <v>33123702</v>
      </c>
      <c r="F2354" s="130">
        <v>630000</v>
      </c>
      <c r="I2354" s="130">
        <v>0</v>
      </c>
      <c r="K2354" s="130">
        <v>0</v>
      </c>
      <c r="O2354" s="205">
        <v>630000</v>
      </c>
    </row>
    <row r="2355" spans="2:15" x14ac:dyDescent="0.2">
      <c r="B2355" s="130" t="s">
        <v>544</v>
      </c>
      <c r="D2355" s="130" t="s">
        <v>545</v>
      </c>
      <c r="F2355" s="130">
        <v>600000</v>
      </c>
      <c r="I2355" s="130">
        <v>0</v>
      </c>
      <c r="K2355" s="130">
        <v>0</v>
      </c>
      <c r="O2355" s="205">
        <v>600000</v>
      </c>
    </row>
    <row r="2356" spans="2:15" x14ac:dyDescent="0.2">
      <c r="B2356" s="130" t="s">
        <v>548</v>
      </c>
      <c r="D2356" s="130">
        <v>80409391</v>
      </c>
      <c r="F2356" s="130">
        <v>0</v>
      </c>
      <c r="I2356" s="130">
        <v>0</v>
      </c>
      <c r="K2356" s="130">
        <v>670000</v>
      </c>
      <c r="O2356" s="205">
        <v>670000</v>
      </c>
    </row>
    <row r="2357" spans="2:15" x14ac:dyDescent="0.2">
      <c r="B2357" s="130" t="s">
        <v>553</v>
      </c>
      <c r="D2357" s="130" t="s">
        <v>554</v>
      </c>
      <c r="F2357" s="130">
        <v>3200000</v>
      </c>
      <c r="I2357" s="130">
        <v>0</v>
      </c>
      <c r="K2357" s="130">
        <v>0</v>
      </c>
      <c r="O2357" s="205">
        <v>3200000</v>
      </c>
    </row>
    <row r="2358" spans="2:15" x14ac:dyDescent="0.2">
      <c r="B2358" s="130" t="s">
        <v>563</v>
      </c>
      <c r="D2358" s="130" t="s">
        <v>564</v>
      </c>
      <c r="F2358" s="130">
        <v>0</v>
      </c>
      <c r="I2358" s="130">
        <v>0</v>
      </c>
      <c r="K2358" s="130">
        <v>14257142</v>
      </c>
      <c r="O2358" s="205">
        <v>14257142</v>
      </c>
    </row>
    <row r="2359" spans="2:15" x14ac:dyDescent="0.2">
      <c r="B2359" s="130" t="s">
        <v>585</v>
      </c>
      <c r="D2359" s="130" t="s">
        <v>586</v>
      </c>
      <c r="F2359" s="130">
        <v>7783449945</v>
      </c>
      <c r="I2359" s="130">
        <v>0</v>
      </c>
      <c r="K2359" s="130">
        <v>8259819917</v>
      </c>
      <c r="O2359" s="205">
        <v>16043269862</v>
      </c>
    </row>
    <row r="2360" spans="2:15" x14ac:dyDescent="0.2">
      <c r="B2360" s="130" t="s">
        <v>587</v>
      </c>
      <c r="D2360" s="130" t="s">
        <v>588</v>
      </c>
      <c r="F2360" s="130">
        <v>2396973818</v>
      </c>
      <c r="I2360" s="130">
        <v>0</v>
      </c>
      <c r="K2360" s="130">
        <v>3370117950</v>
      </c>
      <c r="O2360" s="205">
        <v>5767091768</v>
      </c>
    </row>
    <row r="2361" spans="2:15" x14ac:dyDescent="0.2">
      <c r="B2361" s="130" t="s">
        <v>589</v>
      </c>
      <c r="D2361" s="130">
        <v>23246637</v>
      </c>
      <c r="F2361" s="130">
        <v>0</v>
      </c>
      <c r="I2361" s="130">
        <v>0</v>
      </c>
      <c r="K2361" s="130">
        <v>2420000</v>
      </c>
      <c r="O2361" s="205">
        <v>2420000</v>
      </c>
    </row>
    <row r="2362" spans="2:15" x14ac:dyDescent="0.2">
      <c r="B2362" s="130" t="s">
        <v>607</v>
      </c>
      <c r="D2362" s="130">
        <v>51556021</v>
      </c>
      <c r="F2362" s="130">
        <v>0</v>
      </c>
      <c r="I2362" s="130">
        <v>0</v>
      </c>
      <c r="K2362" s="130">
        <v>450000</v>
      </c>
      <c r="O2362" s="205">
        <v>450000</v>
      </c>
    </row>
    <row r="2363" spans="2:15" x14ac:dyDescent="0.2">
      <c r="B2363" s="130" t="s">
        <v>609</v>
      </c>
      <c r="D2363" s="130">
        <v>80416800</v>
      </c>
      <c r="F2363" s="130">
        <v>9500000</v>
      </c>
      <c r="I2363" s="130">
        <v>0</v>
      </c>
      <c r="K2363" s="130">
        <v>0</v>
      </c>
      <c r="O2363" s="205">
        <v>9500000</v>
      </c>
    </row>
    <row r="2364" spans="2:15" x14ac:dyDescent="0.2">
      <c r="B2364" s="130" t="s">
        <v>610</v>
      </c>
      <c r="D2364" s="130">
        <v>79390326</v>
      </c>
      <c r="F2364" s="130">
        <v>0</v>
      </c>
      <c r="I2364" s="130">
        <v>0</v>
      </c>
      <c r="K2364" s="130">
        <v>630000</v>
      </c>
      <c r="O2364" s="205">
        <v>630000</v>
      </c>
    </row>
    <row r="2365" spans="2:15" x14ac:dyDescent="0.2">
      <c r="B2365" s="130" t="s">
        <v>611</v>
      </c>
      <c r="D2365" s="130">
        <v>499328</v>
      </c>
      <c r="F2365" s="130">
        <v>1230000</v>
      </c>
      <c r="I2365" s="130">
        <v>0</v>
      </c>
      <c r="K2365" s="130">
        <v>0</v>
      </c>
      <c r="O2365" s="205">
        <v>1230000</v>
      </c>
    </row>
    <row r="2366" spans="2:15" x14ac:dyDescent="0.2">
      <c r="B2366" s="130" t="s">
        <v>616</v>
      </c>
      <c r="D2366" s="130">
        <v>51726735</v>
      </c>
      <c r="F2366" s="130">
        <v>600000</v>
      </c>
      <c r="I2366" s="130">
        <v>0</v>
      </c>
      <c r="K2366" s="130">
        <v>0</v>
      </c>
      <c r="O2366" s="205">
        <v>600000</v>
      </c>
    </row>
    <row r="2367" spans="2:15" x14ac:dyDescent="0.2">
      <c r="B2367" s="130" t="s">
        <v>629</v>
      </c>
      <c r="D2367" s="130">
        <v>19089802</v>
      </c>
      <c r="F2367" s="130">
        <v>1130000</v>
      </c>
      <c r="I2367" s="130">
        <v>0</v>
      </c>
      <c r="K2367" s="130">
        <v>0</v>
      </c>
      <c r="O2367" s="205">
        <v>1130000</v>
      </c>
    </row>
    <row r="2368" spans="2:15" x14ac:dyDescent="0.2">
      <c r="B2368" s="130" t="s">
        <v>677</v>
      </c>
      <c r="D2368" s="130">
        <v>41493405</v>
      </c>
      <c r="F2368" s="130">
        <v>0</v>
      </c>
      <c r="I2368" s="130">
        <v>0</v>
      </c>
      <c r="K2368" s="130">
        <v>670000</v>
      </c>
      <c r="O2368" s="205">
        <v>670000</v>
      </c>
    </row>
    <row r="2369" spans="2:15" x14ac:dyDescent="0.2">
      <c r="B2369" s="130" t="s">
        <v>688</v>
      </c>
      <c r="D2369" s="130">
        <v>13818028</v>
      </c>
      <c r="F2369" s="130">
        <v>630000</v>
      </c>
      <c r="I2369" s="130">
        <v>0</v>
      </c>
      <c r="K2369" s="130">
        <v>0</v>
      </c>
      <c r="O2369" s="205">
        <v>630000</v>
      </c>
    </row>
    <row r="2370" spans="2:15" x14ac:dyDescent="0.2">
      <c r="B2370" s="130" t="s">
        <v>705</v>
      </c>
      <c r="D2370" s="130" t="s">
        <v>706</v>
      </c>
      <c r="F2370" s="130">
        <v>600000</v>
      </c>
      <c r="I2370" s="130">
        <v>0</v>
      </c>
      <c r="K2370" s="130">
        <v>0</v>
      </c>
      <c r="O2370" s="205">
        <v>600000</v>
      </c>
    </row>
    <row r="2371" spans="2:15" x14ac:dyDescent="0.2">
      <c r="B2371" s="130" t="s">
        <v>707</v>
      </c>
      <c r="D2371" s="130">
        <v>1014203817</v>
      </c>
      <c r="F2371" s="130">
        <v>0</v>
      </c>
      <c r="I2371" s="130">
        <v>0</v>
      </c>
      <c r="K2371" s="130">
        <v>10000000</v>
      </c>
      <c r="O2371" s="205">
        <v>10000000</v>
      </c>
    </row>
    <row r="2372" spans="2:15" x14ac:dyDescent="0.2">
      <c r="B2372" s="130" t="s">
        <v>719</v>
      </c>
      <c r="D2372" s="130">
        <v>79285306</v>
      </c>
      <c r="F2372" s="130">
        <v>630000</v>
      </c>
      <c r="I2372" s="130">
        <v>0</v>
      </c>
      <c r="K2372" s="130">
        <v>0</v>
      </c>
      <c r="O2372" s="205">
        <v>630000</v>
      </c>
    </row>
    <row r="2373" spans="2:15" x14ac:dyDescent="0.2">
      <c r="B2373" s="130" t="s">
        <v>722</v>
      </c>
      <c r="D2373" s="130" t="s">
        <v>723</v>
      </c>
      <c r="F2373" s="130">
        <v>55871017</v>
      </c>
      <c r="I2373" s="130">
        <v>0</v>
      </c>
      <c r="K2373" s="130">
        <v>34638544</v>
      </c>
      <c r="O2373" s="205">
        <v>90509561</v>
      </c>
    </row>
    <row r="2374" spans="2:15" x14ac:dyDescent="0.2">
      <c r="B2374" s="130" t="s">
        <v>728</v>
      </c>
      <c r="D2374" s="130">
        <v>52087385</v>
      </c>
      <c r="F2374" s="130">
        <v>1230000</v>
      </c>
      <c r="I2374" s="130">
        <v>0</v>
      </c>
      <c r="K2374" s="130">
        <v>0</v>
      </c>
      <c r="O2374" s="205">
        <v>1230000</v>
      </c>
    </row>
    <row r="2375" spans="2:15" x14ac:dyDescent="0.2">
      <c r="B2375" s="130" t="s">
        <v>729</v>
      </c>
      <c r="D2375" s="130">
        <v>39524954</v>
      </c>
      <c r="F2375" s="130">
        <v>8500000</v>
      </c>
      <c r="I2375" s="130">
        <v>0</v>
      </c>
      <c r="K2375" s="130">
        <v>0</v>
      </c>
      <c r="O2375" s="205">
        <v>8500000</v>
      </c>
    </row>
    <row r="2376" spans="2:15" x14ac:dyDescent="0.2">
      <c r="B2376" s="130" t="s">
        <v>742</v>
      </c>
      <c r="D2376" s="130">
        <v>1108932580</v>
      </c>
      <c r="F2376" s="130">
        <v>0</v>
      </c>
      <c r="I2376" s="130">
        <v>0</v>
      </c>
      <c r="K2376" s="130">
        <v>630000</v>
      </c>
      <c r="O2376" s="205">
        <v>630000</v>
      </c>
    </row>
    <row r="2377" spans="2:15" x14ac:dyDescent="0.2">
      <c r="B2377" s="130" t="s">
        <v>751</v>
      </c>
      <c r="D2377" s="130">
        <v>19448441</v>
      </c>
      <c r="F2377" s="130">
        <v>500000</v>
      </c>
      <c r="I2377" s="130">
        <v>0</v>
      </c>
      <c r="K2377" s="130">
        <v>0</v>
      </c>
      <c r="O2377" s="205">
        <v>500000</v>
      </c>
    </row>
    <row r="2378" spans="2:15" x14ac:dyDescent="0.2">
      <c r="B2378" s="130" t="s">
        <v>775</v>
      </c>
      <c r="D2378" s="130">
        <v>51623636</v>
      </c>
      <c r="F2378" s="130">
        <v>0</v>
      </c>
      <c r="I2378" s="130">
        <v>0</v>
      </c>
      <c r="K2378" s="130">
        <v>1300000</v>
      </c>
      <c r="O2378" s="205">
        <v>1300000</v>
      </c>
    </row>
    <row r="2379" spans="2:15" x14ac:dyDescent="0.2">
      <c r="B2379" s="130" t="s">
        <v>783</v>
      </c>
      <c r="D2379" s="130">
        <v>37826029</v>
      </c>
      <c r="F2379" s="130">
        <v>600000</v>
      </c>
      <c r="I2379" s="130">
        <v>0</v>
      </c>
      <c r="K2379" s="130">
        <v>0</v>
      </c>
      <c r="O2379" s="205">
        <v>600000</v>
      </c>
    </row>
    <row r="2380" spans="2:15" x14ac:dyDescent="0.2">
      <c r="B2380" s="130" t="s">
        <v>991</v>
      </c>
      <c r="D2380" s="130">
        <v>1071166510</v>
      </c>
      <c r="F2380" s="130">
        <v>700000</v>
      </c>
      <c r="I2380" s="130">
        <v>0</v>
      </c>
      <c r="K2380" s="130">
        <v>0</v>
      </c>
      <c r="O2380" s="205">
        <v>700000</v>
      </c>
    </row>
    <row r="2381" spans="2:15" x14ac:dyDescent="0.2">
      <c r="B2381" s="130" t="s">
        <v>803</v>
      </c>
      <c r="D2381" s="130">
        <v>79857566</v>
      </c>
      <c r="F2381" s="130">
        <v>27950</v>
      </c>
      <c r="I2381" s="130">
        <v>0</v>
      </c>
      <c r="K2381" s="130">
        <v>0</v>
      </c>
      <c r="O2381" s="205">
        <v>27950</v>
      </c>
    </row>
    <row r="2382" spans="2:15" x14ac:dyDescent="0.2">
      <c r="B2382" s="130" t="s">
        <v>808</v>
      </c>
      <c r="D2382" s="130">
        <v>1098826131</v>
      </c>
      <c r="F2382" s="130">
        <v>3800000</v>
      </c>
      <c r="I2382" s="130">
        <v>0</v>
      </c>
      <c r="K2382" s="130">
        <v>0</v>
      </c>
      <c r="O2382" s="205">
        <v>3800000</v>
      </c>
    </row>
    <row r="2383" spans="2:15" x14ac:dyDescent="0.2">
      <c r="B2383" s="130" t="s">
        <v>814</v>
      </c>
      <c r="D2383" s="130">
        <v>-16</v>
      </c>
      <c r="F2383" s="130">
        <v>1230000</v>
      </c>
      <c r="I2383" s="130">
        <v>0</v>
      </c>
      <c r="K2383" s="130">
        <v>0</v>
      </c>
      <c r="O2383" s="205">
        <v>1230000</v>
      </c>
    </row>
    <row r="2384" spans="2:15" x14ac:dyDescent="0.2">
      <c r="B2384" s="130" t="s">
        <v>816</v>
      </c>
      <c r="D2384" s="130" t="s">
        <v>817</v>
      </c>
      <c r="F2384" s="130">
        <v>6000000</v>
      </c>
      <c r="I2384" s="130">
        <v>0</v>
      </c>
      <c r="K2384" s="130">
        <v>0</v>
      </c>
      <c r="O2384" s="205">
        <v>6000000</v>
      </c>
    </row>
    <row r="2385" spans="2:15" x14ac:dyDescent="0.2">
      <c r="B2385" s="130" t="s">
        <v>840</v>
      </c>
      <c r="D2385" s="130" t="s">
        <v>841</v>
      </c>
      <c r="F2385" s="130">
        <v>1500000</v>
      </c>
      <c r="I2385" s="130">
        <v>0</v>
      </c>
      <c r="K2385" s="130">
        <v>0</v>
      </c>
      <c r="O2385" s="205">
        <v>1500000</v>
      </c>
    </row>
    <row r="2386" spans="2:15" x14ac:dyDescent="0.2">
      <c r="B2386" s="130" t="s">
        <v>847</v>
      </c>
      <c r="D2386" s="130">
        <v>52899363</v>
      </c>
      <c r="F2386" s="130">
        <v>300000</v>
      </c>
      <c r="I2386" s="130">
        <v>0</v>
      </c>
      <c r="K2386" s="130">
        <v>0</v>
      </c>
      <c r="O2386" s="205">
        <v>300000</v>
      </c>
    </row>
    <row r="2387" spans="2:15" x14ac:dyDescent="0.2">
      <c r="B2387" s="130" t="s">
        <v>849</v>
      </c>
      <c r="D2387" s="130">
        <v>1014248374</v>
      </c>
      <c r="F2387" s="130">
        <v>300000</v>
      </c>
      <c r="I2387" s="130">
        <v>0</v>
      </c>
      <c r="K2387" s="130">
        <v>0</v>
      </c>
      <c r="O2387" s="205">
        <v>300000</v>
      </c>
    </row>
    <row r="2388" spans="2:15" x14ac:dyDescent="0.2">
      <c r="B2388" s="130" t="s">
        <v>852</v>
      </c>
      <c r="D2388" s="130">
        <v>51944610</v>
      </c>
      <c r="F2388" s="130">
        <v>0</v>
      </c>
      <c r="I2388" s="130">
        <v>0</v>
      </c>
      <c r="K2388" s="130">
        <v>110900</v>
      </c>
      <c r="O2388" s="205">
        <v>110900</v>
      </c>
    </row>
    <row r="2389" spans="2:15" x14ac:dyDescent="0.2">
      <c r="B2389" s="130" t="s">
        <v>853</v>
      </c>
      <c r="D2389" s="130">
        <v>52968088</v>
      </c>
      <c r="F2389" s="130">
        <v>0</v>
      </c>
      <c r="I2389" s="130">
        <v>0</v>
      </c>
      <c r="K2389" s="130">
        <v>670000</v>
      </c>
      <c r="O2389" s="205">
        <v>670000</v>
      </c>
    </row>
    <row r="2390" spans="2:15" x14ac:dyDescent="0.2">
      <c r="B2390" s="130" t="s">
        <v>855</v>
      </c>
      <c r="D2390" s="130">
        <v>91507752</v>
      </c>
      <c r="F2390" s="130">
        <v>1500000</v>
      </c>
      <c r="I2390" s="130">
        <v>0</v>
      </c>
      <c r="K2390" s="130">
        <v>0</v>
      </c>
      <c r="O2390" s="205">
        <v>1500000</v>
      </c>
    </row>
    <row r="2391" spans="2:15" x14ac:dyDescent="0.2">
      <c r="B2391" s="130" t="s">
        <v>856</v>
      </c>
      <c r="D2391" s="130">
        <v>39137031</v>
      </c>
      <c r="F2391" s="130">
        <v>0</v>
      </c>
      <c r="I2391" s="130">
        <v>0</v>
      </c>
      <c r="K2391" s="130">
        <v>2420000</v>
      </c>
      <c r="O2391" s="205">
        <v>2420000</v>
      </c>
    </row>
    <row r="2392" spans="2:15" x14ac:dyDescent="0.2">
      <c r="B2392" s="130" t="s">
        <v>866</v>
      </c>
      <c r="D2392" s="130">
        <v>41411129</v>
      </c>
      <c r="F2392" s="130">
        <v>1130000</v>
      </c>
      <c r="I2392" s="130">
        <v>0</v>
      </c>
      <c r="K2392" s="130">
        <v>0</v>
      </c>
      <c r="O2392" s="205">
        <v>1130000</v>
      </c>
    </row>
    <row r="2393" spans="2:15" x14ac:dyDescent="0.2">
      <c r="B2393" s="130" t="s">
        <v>993</v>
      </c>
      <c r="D2393" s="130">
        <v>-840092</v>
      </c>
      <c r="F2393" s="130">
        <v>7600000</v>
      </c>
      <c r="I2393" s="130">
        <v>0</v>
      </c>
      <c r="K2393" s="130">
        <v>0</v>
      </c>
      <c r="O2393" s="205">
        <v>7600000</v>
      </c>
    </row>
    <row r="2394" spans="2:15" x14ac:dyDescent="0.2">
      <c r="B2394" s="130" t="s">
        <v>994</v>
      </c>
      <c r="D2394" s="130" t="s">
        <v>995</v>
      </c>
      <c r="F2394" s="130">
        <v>50025000</v>
      </c>
      <c r="I2394" s="130">
        <v>0</v>
      </c>
      <c r="K2394" s="130">
        <v>51850000</v>
      </c>
      <c r="O2394" s="205">
        <v>101875000</v>
      </c>
    </row>
    <row r="2395" spans="2:15" x14ac:dyDescent="0.2">
      <c r="B2395" s="130" t="s">
        <v>882</v>
      </c>
      <c r="D2395" s="130">
        <v>66848023</v>
      </c>
      <c r="F2395" s="130">
        <v>9500000</v>
      </c>
      <c r="I2395" s="130">
        <v>0</v>
      </c>
      <c r="K2395" s="130">
        <v>0</v>
      </c>
      <c r="O2395" s="205">
        <v>9500000</v>
      </c>
    </row>
    <row r="2396" spans="2:15" x14ac:dyDescent="0.2">
      <c r="B2396" s="130" t="s">
        <v>883</v>
      </c>
      <c r="D2396" s="130">
        <v>1127793703</v>
      </c>
      <c r="F2396" s="130">
        <v>0</v>
      </c>
      <c r="I2396" s="130">
        <v>0</v>
      </c>
      <c r="K2396" s="130">
        <v>1300000</v>
      </c>
      <c r="O2396" s="205">
        <v>1300000</v>
      </c>
    </row>
    <row r="2397" spans="2:15" x14ac:dyDescent="0.2">
      <c r="B2397" s="130" t="s">
        <v>916</v>
      </c>
      <c r="D2397" s="130">
        <v>53108534</v>
      </c>
      <c r="F2397" s="130">
        <v>1600000</v>
      </c>
      <c r="I2397" s="130">
        <v>0</v>
      </c>
      <c r="K2397" s="130">
        <v>0</v>
      </c>
      <c r="O2397" s="205">
        <v>1600000</v>
      </c>
    </row>
    <row r="2398" spans="2:15" x14ac:dyDescent="0.2">
      <c r="B2398" s="130" t="s">
        <v>917</v>
      </c>
      <c r="D2398" s="130">
        <v>3537371</v>
      </c>
      <c r="F2398" s="130">
        <v>600000</v>
      </c>
      <c r="I2398" s="130">
        <v>0</v>
      </c>
      <c r="K2398" s="130">
        <v>0</v>
      </c>
      <c r="O2398" s="205">
        <v>600000</v>
      </c>
    </row>
    <row r="2399" spans="2:15" x14ac:dyDescent="0.2">
      <c r="B2399" s="130" t="s">
        <v>1018</v>
      </c>
      <c r="D2399" s="130" t="s">
        <v>1019</v>
      </c>
      <c r="F2399" s="130">
        <v>0</v>
      </c>
      <c r="I2399" s="130">
        <v>0</v>
      </c>
      <c r="K2399" s="130">
        <v>4050000</v>
      </c>
      <c r="O2399" s="205">
        <v>4050000</v>
      </c>
    </row>
    <row r="2400" spans="2:15" x14ac:dyDescent="0.2">
      <c r="B2400" s="130" t="s">
        <v>997</v>
      </c>
      <c r="D2400" s="130">
        <v>1149196398</v>
      </c>
      <c r="F2400" s="130">
        <v>800000</v>
      </c>
      <c r="I2400" s="130">
        <v>0</v>
      </c>
      <c r="K2400" s="130">
        <v>0</v>
      </c>
      <c r="O2400" s="205">
        <v>800000</v>
      </c>
    </row>
    <row r="2401" spans="1:15" x14ac:dyDescent="0.2">
      <c r="B2401" s="130" t="s">
        <v>934</v>
      </c>
      <c r="D2401" s="130">
        <v>1144048801</v>
      </c>
      <c r="F2401" s="130">
        <v>930000</v>
      </c>
      <c r="I2401" s="130">
        <v>0</v>
      </c>
      <c r="K2401" s="130">
        <v>0</v>
      </c>
      <c r="O2401" s="205">
        <v>930000</v>
      </c>
    </row>
    <row r="2402" spans="1:15" x14ac:dyDescent="0.2">
      <c r="B2402" s="130" t="s">
        <v>998</v>
      </c>
      <c r="D2402" s="130" t="s">
        <v>999</v>
      </c>
      <c r="F2402" s="130">
        <v>1900000</v>
      </c>
      <c r="I2402" s="130">
        <v>0</v>
      </c>
      <c r="K2402" s="130">
        <v>0</v>
      </c>
      <c r="O2402" s="205">
        <v>1900000</v>
      </c>
    </row>
    <row r="2403" spans="1:15" x14ac:dyDescent="0.2">
      <c r="A2403" s="130" t="s">
        <v>1313</v>
      </c>
      <c r="F2403" s="130">
        <v>4436853.42</v>
      </c>
      <c r="I2403" s="130">
        <v>2426</v>
      </c>
      <c r="K2403" s="130">
        <v>62507756.799999997</v>
      </c>
      <c r="O2403" s="205">
        <v>66942184.219999999</v>
      </c>
    </row>
    <row r="2404" spans="1:15" x14ac:dyDescent="0.2">
      <c r="A2404" s="130" t="s">
        <v>1314</v>
      </c>
      <c r="F2404" s="130">
        <v>4436853.42</v>
      </c>
      <c r="I2404" s="130">
        <v>0</v>
      </c>
      <c r="K2404" s="130">
        <v>61795972.229999997</v>
      </c>
      <c r="O2404" s="205">
        <v>66232825.649999999</v>
      </c>
    </row>
    <row r="2405" spans="1:15" x14ac:dyDescent="0.2">
      <c r="A2405" s="130" t="s">
        <v>1315</v>
      </c>
      <c r="F2405" s="130">
        <v>4436853.42</v>
      </c>
      <c r="I2405" s="130">
        <v>0</v>
      </c>
      <c r="K2405" s="130">
        <v>34651368.229999997</v>
      </c>
      <c r="O2405" s="205">
        <v>39088221.649999999</v>
      </c>
    </row>
    <row r="2406" spans="1:15" x14ac:dyDescent="0.2">
      <c r="B2406" s="130" t="s">
        <v>421</v>
      </c>
      <c r="D2406" s="130" t="s">
        <v>422</v>
      </c>
      <c r="F2406" s="130">
        <v>4619953.42</v>
      </c>
      <c r="I2406" s="130">
        <v>0</v>
      </c>
      <c r="K2406" s="130">
        <v>34499024.229999997</v>
      </c>
      <c r="O2406" s="205">
        <v>39118977.649999999</v>
      </c>
    </row>
    <row r="2407" spans="1:15" x14ac:dyDescent="0.2">
      <c r="B2407" s="130" t="s">
        <v>148</v>
      </c>
      <c r="D2407" s="130" t="s">
        <v>147</v>
      </c>
      <c r="F2407" s="130">
        <v>0</v>
      </c>
      <c r="I2407" s="130">
        <v>0</v>
      </c>
      <c r="K2407" s="130">
        <v>152344</v>
      </c>
      <c r="O2407" s="205">
        <v>152344</v>
      </c>
    </row>
    <row r="2408" spans="1:15" x14ac:dyDescent="0.2">
      <c r="B2408" s="130" t="s">
        <v>876</v>
      </c>
      <c r="D2408" s="130" t="s">
        <v>877</v>
      </c>
      <c r="F2408" s="130">
        <v>-183100</v>
      </c>
      <c r="I2408" s="130">
        <v>0</v>
      </c>
      <c r="K2408" s="130">
        <v>0</v>
      </c>
      <c r="O2408" s="205">
        <v>-183100</v>
      </c>
    </row>
    <row r="2409" spans="1:15" x14ac:dyDescent="0.2">
      <c r="A2409" s="130" t="s">
        <v>1316</v>
      </c>
      <c r="F2409" s="130">
        <v>0</v>
      </c>
      <c r="I2409" s="130">
        <v>0</v>
      </c>
      <c r="K2409" s="130">
        <v>27131304</v>
      </c>
      <c r="O2409" s="205">
        <v>27131304</v>
      </c>
    </row>
    <row r="2410" spans="1:15" x14ac:dyDescent="0.2">
      <c r="B2410" s="130" t="s">
        <v>421</v>
      </c>
      <c r="D2410" s="130" t="s">
        <v>422</v>
      </c>
      <c r="F2410" s="130">
        <v>0</v>
      </c>
      <c r="I2410" s="130">
        <v>0</v>
      </c>
      <c r="K2410" s="130">
        <v>17751283</v>
      </c>
      <c r="O2410" s="205">
        <v>17751283</v>
      </c>
    </row>
    <row r="2411" spans="1:15" x14ac:dyDescent="0.2">
      <c r="B2411" s="130" t="s">
        <v>148</v>
      </c>
      <c r="D2411" s="130" t="s">
        <v>147</v>
      </c>
      <c r="F2411" s="130">
        <v>2178085</v>
      </c>
      <c r="I2411" s="130">
        <v>0</v>
      </c>
      <c r="K2411" s="130">
        <v>2370546</v>
      </c>
      <c r="O2411" s="205">
        <v>4548631</v>
      </c>
    </row>
    <row r="2412" spans="1:15" x14ac:dyDescent="0.2">
      <c r="B2412" s="130" t="s">
        <v>981</v>
      </c>
      <c r="D2412" s="130" t="s">
        <v>982</v>
      </c>
      <c r="F2412" s="130">
        <v>-24936326</v>
      </c>
      <c r="I2412" s="130">
        <v>0</v>
      </c>
      <c r="K2412" s="130">
        <v>0</v>
      </c>
      <c r="O2412" s="205">
        <v>-24936326</v>
      </c>
    </row>
    <row r="2413" spans="1:15" x14ac:dyDescent="0.2">
      <c r="B2413" s="130" t="s">
        <v>154</v>
      </c>
      <c r="D2413" s="130" t="s">
        <v>153</v>
      </c>
      <c r="F2413" s="130">
        <v>223265</v>
      </c>
      <c r="I2413" s="130">
        <v>0</v>
      </c>
      <c r="K2413" s="130">
        <v>0</v>
      </c>
      <c r="O2413" s="205">
        <v>223265</v>
      </c>
    </row>
    <row r="2414" spans="1:15" x14ac:dyDescent="0.2">
      <c r="B2414" s="130" t="s">
        <v>673</v>
      </c>
      <c r="D2414" s="130" t="s">
        <v>674</v>
      </c>
      <c r="F2414" s="130">
        <v>10317888</v>
      </c>
      <c r="I2414" s="130">
        <v>0</v>
      </c>
      <c r="K2414" s="130">
        <v>0</v>
      </c>
      <c r="O2414" s="205">
        <v>10317888</v>
      </c>
    </row>
    <row r="2415" spans="1:15" x14ac:dyDescent="0.2">
      <c r="B2415" s="130" t="s">
        <v>156</v>
      </c>
      <c r="D2415" s="130" t="s">
        <v>155</v>
      </c>
      <c r="F2415" s="130">
        <v>180000</v>
      </c>
      <c r="I2415" s="130">
        <v>0</v>
      </c>
      <c r="K2415" s="130">
        <v>0</v>
      </c>
      <c r="O2415" s="205">
        <v>180000</v>
      </c>
    </row>
    <row r="2416" spans="1:15" x14ac:dyDescent="0.2">
      <c r="B2416" s="130" t="s">
        <v>159</v>
      </c>
      <c r="D2416" s="130" t="s">
        <v>158</v>
      </c>
      <c r="F2416" s="130">
        <v>5102625</v>
      </c>
      <c r="I2416" s="130">
        <v>0</v>
      </c>
      <c r="K2416" s="130">
        <v>0</v>
      </c>
      <c r="O2416" s="205">
        <v>5102625</v>
      </c>
    </row>
    <row r="2417" spans="1:15" x14ac:dyDescent="0.2">
      <c r="B2417" s="130" t="s">
        <v>768</v>
      </c>
      <c r="D2417" s="130" t="s">
        <v>769</v>
      </c>
      <c r="F2417" s="130">
        <v>750133</v>
      </c>
      <c r="I2417" s="130">
        <v>0</v>
      </c>
      <c r="K2417" s="130">
        <v>0</v>
      </c>
      <c r="O2417" s="205">
        <v>750133</v>
      </c>
    </row>
    <row r="2418" spans="1:15" x14ac:dyDescent="0.2">
      <c r="B2418" s="130" t="s">
        <v>165</v>
      </c>
      <c r="D2418" s="130" t="s">
        <v>164</v>
      </c>
      <c r="F2418" s="130">
        <v>6184330</v>
      </c>
      <c r="I2418" s="130">
        <v>0</v>
      </c>
      <c r="K2418" s="130">
        <v>5927000</v>
      </c>
      <c r="O2418" s="205">
        <v>12111330</v>
      </c>
    </row>
    <row r="2419" spans="1:15" x14ac:dyDescent="0.2">
      <c r="B2419" s="130" t="s">
        <v>891</v>
      </c>
      <c r="D2419" s="130" t="s">
        <v>892</v>
      </c>
      <c r="F2419" s="130">
        <v>0</v>
      </c>
      <c r="I2419" s="130">
        <v>0</v>
      </c>
      <c r="K2419" s="130">
        <v>135675</v>
      </c>
      <c r="O2419" s="205">
        <v>135675</v>
      </c>
    </row>
    <row r="2420" spans="1:15" x14ac:dyDescent="0.2">
      <c r="B2420" s="130" t="s">
        <v>944</v>
      </c>
      <c r="D2420" s="130" t="s">
        <v>945</v>
      </c>
      <c r="F2420" s="130">
        <v>0</v>
      </c>
      <c r="I2420" s="130">
        <v>0</v>
      </c>
      <c r="K2420" s="130">
        <v>946800</v>
      </c>
      <c r="O2420" s="205">
        <v>946800</v>
      </c>
    </row>
    <row r="2421" spans="1:15" x14ac:dyDescent="0.2">
      <c r="A2421" s="130" t="s">
        <v>1317</v>
      </c>
      <c r="F2421" s="130">
        <v>0</v>
      </c>
      <c r="I2421" s="130">
        <v>0</v>
      </c>
      <c r="K2421" s="130">
        <v>13300</v>
      </c>
      <c r="O2421" s="205">
        <v>13300</v>
      </c>
    </row>
    <row r="2422" spans="1:15" x14ac:dyDescent="0.2">
      <c r="B2422" s="130" t="s">
        <v>826</v>
      </c>
      <c r="D2422" s="130" t="s">
        <v>827</v>
      </c>
      <c r="F2422" s="130">
        <v>0</v>
      </c>
      <c r="I2422" s="130">
        <v>0</v>
      </c>
      <c r="K2422" s="130">
        <v>13300</v>
      </c>
      <c r="O2422" s="205">
        <v>13300</v>
      </c>
    </row>
    <row r="2423" spans="1:15" x14ac:dyDescent="0.2">
      <c r="A2423" s="130" t="s">
        <v>1318</v>
      </c>
      <c r="F2423" s="130">
        <v>0</v>
      </c>
      <c r="I2423" s="130">
        <v>0</v>
      </c>
      <c r="K2423" s="130">
        <v>711750</v>
      </c>
      <c r="O2423" s="205">
        <v>711750</v>
      </c>
    </row>
    <row r="2424" spans="1:15" x14ac:dyDescent="0.2">
      <c r="A2424" s="130" t="s">
        <v>1319</v>
      </c>
      <c r="F2424" s="130">
        <v>0</v>
      </c>
      <c r="I2424" s="130">
        <v>0</v>
      </c>
      <c r="K2424" s="130">
        <v>711750</v>
      </c>
      <c r="O2424" s="205">
        <v>711750</v>
      </c>
    </row>
    <row r="2425" spans="1:15" x14ac:dyDescent="0.2">
      <c r="A2425" s="130" t="s">
        <v>1320</v>
      </c>
      <c r="F2425" s="130">
        <v>0</v>
      </c>
      <c r="I2425" s="130">
        <v>0</v>
      </c>
      <c r="K2425" s="130">
        <v>711750</v>
      </c>
      <c r="O2425" s="205">
        <v>711750</v>
      </c>
    </row>
    <row r="2426" spans="1:15" x14ac:dyDescent="0.2">
      <c r="B2426" s="130" t="s">
        <v>981</v>
      </c>
      <c r="D2426" s="130" t="s">
        <v>982</v>
      </c>
      <c r="F2426" s="130">
        <v>-2867317</v>
      </c>
      <c r="I2426" s="130">
        <v>0</v>
      </c>
      <c r="K2426" s="130">
        <v>0</v>
      </c>
      <c r="O2426" s="205">
        <v>-2867317</v>
      </c>
    </row>
    <row r="2427" spans="1:15" x14ac:dyDescent="0.2">
      <c r="B2427" s="130" t="s">
        <v>585</v>
      </c>
      <c r="D2427" s="130" t="s">
        <v>586</v>
      </c>
      <c r="F2427" s="130">
        <v>2823984</v>
      </c>
      <c r="I2427" s="130">
        <v>0</v>
      </c>
      <c r="K2427" s="130">
        <v>0</v>
      </c>
      <c r="O2427" s="205">
        <v>2823984</v>
      </c>
    </row>
    <row r="2428" spans="1:15" x14ac:dyDescent="0.2">
      <c r="B2428" s="130" t="s">
        <v>597</v>
      </c>
      <c r="D2428" s="130" t="s">
        <v>598</v>
      </c>
      <c r="F2428" s="130">
        <v>43333</v>
      </c>
      <c r="I2428" s="130">
        <v>0</v>
      </c>
      <c r="K2428" s="130">
        <v>711750</v>
      </c>
      <c r="O2428" s="205">
        <v>755083</v>
      </c>
    </row>
    <row r="2429" spans="1:15" x14ac:dyDescent="0.2">
      <c r="A2429" s="130" t="s">
        <v>1321</v>
      </c>
      <c r="F2429" s="130">
        <v>0</v>
      </c>
      <c r="I2429" s="130">
        <v>2426</v>
      </c>
      <c r="K2429" s="130">
        <v>34.57</v>
      </c>
      <c r="O2429" s="205">
        <v>-2391.4299999999998</v>
      </c>
    </row>
    <row r="2430" spans="1:15" x14ac:dyDescent="0.2">
      <c r="A2430" s="130" t="s">
        <v>1322</v>
      </c>
      <c r="F2430" s="130">
        <v>0</v>
      </c>
      <c r="I2430" s="130">
        <v>2426</v>
      </c>
      <c r="K2430" s="130">
        <v>34.57</v>
      </c>
      <c r="O2430" s="205">
        <v>-2391.4299999999998</v>
      </c>
    </row>
    <row r="2431" spans="1:15" x14ac:dyDescent="0.2">
      <c r="B2431" s="130" t="s">
        <v>421</v>
      </c>
      <c r="D2431" s="130" t="s">
        <v>422</v>
      </c>
      <c r="F2431" s="130">
        <v>483</v>
      </c>
      <c r="I2431" s="130">
        <v>0</v>
      </c>
      <c r="K2431" s="130">
        <v>0</v>
      </c>
      <c r="O2431" s="205">
        <v>483</v>
      </c>
    </row>
    <row r="2432" spans="1:15" x14ac:dyDescent="0.2">
      <c r="B2432" s="130" t="s">
        <v>546</v>
      </c>
      <c r="D2432" s="130" t="s">
        <v>547</v>
      </c>
      <c r="F2432" s="130">
        <v>-483</v>
      </c>
      <c r="I2432" s="130">
        <v>2426</v>
      </c>
      <c r="K2432" s="130">
        <v>34.57</v>
      </c>
      <c r="O2432" s="205">
        <v>-2874.43</v>
      </c>
    </row>
    <row r="2433" spans="1:15" x14ac:dyDescent="0.2">
      <c r="A2433" s="130" t="s">
        <v>1323</v>
      </c>
      <c r="F2433" s="130">
        <v>3467130834.3400002</v>
      </c>
      <c r="I2433" s="130">
        <v>3012966309.7600002</v>
      </c>
      <c r="K2433" s="130">
        <v>1655845</v>
      </c>
      <c r="O2433" s="205">
        <v>6478441299.1000004</v>
      </c>
    </row>
    <row r="2434" spans="1:15" x14ac:dyDescent="0.2">
      <c r="A2434" s="130" t="s">
        <v>1324</v>
      </c>
      <c r="F2434" s="130">
        <v>2429299160.3099999</v>
      </c>
      <c r="I2434" s="130">
        <v>2702625057.4699998</v>
      </c>
      <c r="K2434" s="130">
        <v>1649039</v>
      </c>
      <c r="O2434" s="205">
        <v>5130275178.7799997</v>
      </c>
    </row>
    <row r="2435" spans="1:15" x14ac:dyDescent="0.2">
      <c r="A2435" s="130" t="s">
        <v>1325</v>
      </c>
      <c r="F2435" s="130">
        <v>1004339855.87</v>
      </c>
      <c r="I2435" s="130">
        <v>1361383460.29</v>
      </c>
      <c r="K2435" s="130">
        <v>0</v>
      </c>
      <c r="O2435" s="205">
        <v>2365723316.1599998</v>
      </c>
    </row>
    <row r="2436" spans="1:15" x14ac:dyDescent="0.2">
      <c r="A2436" s="130" t="s">
        <v>1326</v>
      </c>
      <c r="F2436" s="130">
        <v>619057641.26999998</v>
      </c>
      <c r="I2436" s="130">
        <v>842343698</v>
      </c>
      <c r="K2436" s="130">
        <v>0</v>
      </c>
      <c r="O2436" s="205">
        <v>1461401339.27</v>
      </c>
    </row>
    <row r="2437" spans="1:15" x14ac:dyDescent="0.2">
      <c r="B2437" s="130" t="s">
        <v>378</v>
      </c>
      <c r="D2437" s="130">
        <v>52286338</v>
      </c>
      <c r="F2437" s="130">
        <v>17732000</v>
      </c>
      <c r="I2437" s="130">
        <v>18799183</v>
      </c>
      <c r="K2437" s="130">
        <v>0</v>
      </c>
      <c r="O2437" s="205">
        <v>36531183</v>
      </c>
    </row>
    <row r="2438" spans="1:15" x14ac:dyDescent="0.2">
      <c r="B2438" s="130" t="s">
        <v>385</v>
      </c>
      <c r="D2438" s="130">
        <v>1010840246</v>
      </c>
      <c r="F2438" s="130">
        <v>5425000</v>
      </c>
      <c r="I2438" s="130">
        <v>14743755</v>
      </c>
      <c r="K2438" s="130">
        <v>0</v>
      </c>
      <c r="O2438" s="205">
        <v>20168755</v>
      </c>
    </row>
    <row r="2439" spans="1:15" x14ac:dyDescent="0.2">
      <c r="B2439" s="130" t="s">
        <v>392</v>
      </c>
      <c r="D2439" s="130">
        <v>1000591042</v>
      </c>
      <c r="F2439" s="130">
        <v>18186666</v>
      </c>
      <c r="I2439" s="130">
        <v>18824130</v>
      </c>
      <c r="K2439" s="130">
        <v>0</v>
      </c>
      <c r="O2439" s="205">
        <v>37010796</v>
      </c>
    </row>
    <row r="2440" spans="1:15" x14ac:dyDescent="0.2">
      <c r="B2440" s="130" t="s">
        <v>399</v>
      </c>
      <c r="D2440" s="130">
        <v>1022968626</v>
      </c>
      <c r="F2440" s="130">
        <v>0</v>
      </c>
      <c r="I2440" s="130">
        <v>9537450</v>
      </c>
      <c r="K2440" s="130">
        <v>0</v>
      </c>
      <c r="O2440" s="205">
        <v>9537450</v>
      </c>
    </row>
    <row r="2441" spans="1:15" x14ac:dyDescent="0.2">
      <c r="B2441" s="130" t="s">
        <v>412</v>
      </c>
      <c r="D2441" s="130" t="s">
        <v>413</v>
      </c>
      <c r="F2441" s="130">
        <v>8753332</v>
      </c>
      <c r="I2441" s="130">
        <v>0</v>
      </c>
      <c r="K2441" s="130">
        <v>0</v>
      </c>
      <c r="O2441" s="205">
        <v>8753332</v>
      </c>
    </row>
    <row r="2442" spans="1:15" x14ac:dyDescent="0.2">
      <c r="B2442" s="130" t="s">
        <v>427</v>
      </c>
      <c r="D2442" s="130" t="s">
        <v>428</v>
      </c>
      <c r="F2442" s="130">
        <v>22500000</v>
      </c>
      <c r="I2442" s="130">
        <v>30273750</v>
      </c>
      <c r="K2442" s="130">
        <v>0</v>
      </c>
      <c r="O2442" s="205">
        <v>52773750</v>
      </c>
    </row>
    <row r="2443" spans="1:15" x14ac:dyDescent="0.2">
      <c r="B2443" s="130" t="s">
        <v>429</v>
      </c>
      <c r="D2443" s="130">
        <v>1007005713</v>
      </c>
      <c r="F2443" s="130">
        <v>4078477.43</v>
      </c>
      <c r="I2443" s="130">
        <v>0</v>
      </c>
      <c r="K2443" s="130">
        <v>0</v>
      </c>
      <c r="O2443" s="205">
        <v>4078477.43</v>
      </c>
    </row>
    <row r="2444" spans="1:15" x14ac:dyDescent="0.2">
      <c r="B2444" s="130" t="s">
        <v>432</v>
      </c>
      <c r="D2444" s="130">
        <v>52799524</v>
      </c>
      <c r="F2444" s="130">
        <v>17721667</v>
      </c>
      <c r="I2444" s="130">
        <v>2448225</v>
      </c>
      <c r="K2444" s="130">
        <v>0</v>
      </c>
      <c r="O2444" s="205">
        <v>20169892</v>
      </c>
    </row>
    <row r="2445" spans="1:15" x14ac:dyDescent="0.2">
      <c r="B2445" s="130" t="s">
        <v>433</v>
      </c>
      <c r="D2445" s="130">
        <v>1016106465</v>
      </c>
      <c r="F2445" s="130">
        <v>2016829</v>
      </c>
      <c r="I2445" s="130">
        <v>3558750</v>
      </c>
      <c r="K2445" s="130">
        <v>0</v>
      </c>
      <c r="O2445" s="205">
        <v>5575579</v>
      </c>
    </row>
    <row r="2446" spans="1:15" x14ac:dyDescent="0.2">
      <c r="B2446" s="130" t="s">
        <v>448</v>
      </c>
      <c r="D2446" s="130">
        <v>51913231</v>
      </c>
      <c r="F2446" s="130">
        <v>5425000</v>
      </c>
      <c r="I2446" s="130">
        <v>0</v>
      </c>
      <c r="K2446" s="130">
        <v>0</v>
      </c>
      <c r="O2446" s="205">
        <v>5425000</v>
      </c>
    </row>
    <row r="2447" spans="1:15" x14ac:dyDescent="0.2">
      <c r="B2447" s="130" t="s">
        <v>449</v>
      </c>
      <c r="D2447" s="130" t="s">
        <v>450</v>
      </c>
      <c r="F2447" s="130">
        <v>0</v>
      </c>
      <c r="I2447" s="130">
        <v>53333332</v>
      </c>
      <c r="K2447" s="130">
        <v>0</v>
      </c>
      <c r="O2447" s="205">
        <v>53333332</v>
      </c>
    </row>
    <row r="2448" spans="1:15" x14ac:dyDescent="0.2">
      <c r="B2448" s="130" t="s">
        <v>457</v>
      </c>
      <c r="D2448" s="130">
        <v>51999468</v>
      </c>
      <c r="F2448" s="130">
        <v>18290000</v>
      </c>
      <c r="I2448" s="130">
        <v>18116865</v>
      </c>
      <c r="K2448" s="130">
        <v>0</v>
      </c>
      <c r="O2448" s="205">
        <v>36406865</v>
      </c>
    </row>
    <row r="2449" spans="2:15" x14ac:dyDescent="0.2">
      <c r="B2449" s="130" t="s">
        <v>460</v>
      </c>
      <c r="D2449" s="130">
        <v>1023872258</v>
      </c>
      <c r="F2449" s="130">
        <v>3100000</v>
      </c>
      <c r="I2449" s="130">
        <v>0</v>
      </c>
      <c r="K2449" s="130">
        <v>0</v>
      </c>
      <c r="O2449" s="205">
        <v>3100000</v>
      </c>
    </row>
    <row r="2450" spans="2:15" x14ac:dyDescent="0.2">
      <c r="B2450" s="130" t="s">
        <v>461</v>
      </c>
      <c r="D2450" s="130">
        <v>1000213395</v>
      </c>
      <c r="F2450" s="130">
        <v>0</v>
      </c>
      <c r="I2450" s="130">
        <v>14804400</v>
      </c>
      <c r="K2450" s="130">
        <v>0</v>
      </c>
      <c r="O2450" s="205">
        <v>14804400</v>
      </c>
    </row>
    <row r="2451" spans="2:15" x14ac:dyDescent="0.2">
      <c r="B2451" s="130" t="s">
        <v>462</v>
      </c>
      <c r="D2451" s="130">
        <v>1031803919</v>
      </c>
      <c r="F2451" s="130">
        <v>0</v>
      </c>
      <c r="I2451" s="130">
        <v>4697550</v>
      </c>
      <c r="K2451" s="130">
        <v>0</v>
      </c>
      <c r="O2451" s="205">
        <v>4697550</v>
      </c>
    </row>
    <row r="2452" spans="2:15" x14ac:dyDescent="0.2">
      <c r="B2452" s="130" t="s">
        <v>477</v>
      </c>
      <c r="D2452" s="130">
        <v>1022968485</v>
      </c>
      <c r="F2452" s="130">
        <v>2689106</v>
      </c>
      <c r="I2452" s="130">
        <v>759200</v>
      </c>
      <c r="K2452" s="130">
        <v>0</v>
      </c>
      <c r="O2452" s="205">
        <v>3448306</v>
      </c>
    </row>
    <row r="2453" spans="2:15" x14ac:dyDescent="0.2">
      <c r="B2453" s="130" t="s">
        <v>485</v>
      </c>
      <c r="D2453" s="130">
        <v>1019022306</v>
      </c>
      <c r="F2453" s="130">
        <v>12907708.960000001</v>
      </c>
      <c r="I2453" s="130">
        <v>13238550</v>
      </c>
      <c r="K2453" s="130">
        <v>0</v>
      </c>
      <c r="O2453" s="205">
        <v>26146258.960000001</v>
      </c>
    </row>
    <row r="2454" spans="2:15" x14ac:dyDescent="0.2">
      <c r="B2454" s="130" t="s">
        <v>493</v>
      </c>
      <c r="D2454" s="130" t="s">
        <v>494</v>
      </c>
      <c r="F2454" s="130">
        <v>21786667</v>
      </c>
      <c r="I2454" s="130">
        <v>30033333</v>
      </c>
      <c r="K2454" s="130">
        <v>0</v>
      </c>
      <c r="O2454" s="205">
        <v>51820000</v>
      </c>
    </row>
    <row r="2455" spans="2:15" x14ac:dyDescent="0.2">
      <c r="B2455" s="130" t="s">
        <v>511</v>
      </c>
      <c r="D2455" s="130">
        <v>1001272761</v>
      </c>
      <c r="F2455" s="130">
        <v>15327904</v>
      </c>
      <c r="I2455" s="130">
        <v>17045964</v>
      </c>
      <c r="K2455" s="130">
        <v>0</v>
      </c>
      <c r="O2455" s="205">
        <v>32373868</v>
      </c>
    </row>
    <row r="2456" spans="2:15" x14ac:dyDescent="0.2">
      <c r="B2456" s="130" t="s">
        <v>516</v>
      </c>
      <c r="D2456" s="130">
        <v>1072663481</v>
      </c>
      <c r="F2456" s="130">
        <v>0</v>
      </c>
      <c r="I2456" s="130">
        <v>7018245</v>
      </c>
      <c r="K2456" s="130">
        <v>0</v>
      </c>
      <c r="O2456" s="205">
        <v>7018245</v>
      </c>
    </row>
    <row r="2457" spans="2:15" x14ac:dyDescent="0.2">
      <c r="B2457" s="130" t="s">
        <v>517</v>
      </c>
      <c r="D2457" s="130">
        <v>1002457670</v>
      </c>
      <c r="F2457" s="130">
        <v>0</v>
      </c>
      <c r="I2457" s="130">
        <v>14472250</v>
      </c>
      <c r="K2457" s="130">
        <v>0</v>
      </c>
      <c r="O2457" s="205">
        <v>14472250</v>
      </c>
    </row>
    <row r="2458" spans="2:15" x14ac:dyDescent="0.2">
      <c r="B2458" s="130" t="s">
        <v>530</v>
      </c>
      <c r="D2458" s="130">
        <v>1032449935</v>
      </c>
      <c r="F2458" s="130">
        <v>0</v>
      </c>
      <c r="I2458" s="130">
        <v>10296650</v>
      </c>
      <c r="K2458" s="130">
        <v>0</v>
      </c>
      <c r="O2458" s="205">
        <v>10296650</v>
      </c>
    </row>
    <row r="2459" spans="2:15" x14ac:dyDescent="0.2">
      <c r="B2459" s="130" t="s">
        <v>532</v>
      </c>
      <c r="D2459" s="130">
        <v>1029141693</v>
      </c>
      <c r="F2459" s="130">
        <v>0</v>
      </c>
      <c r="I2459" s="130">
        <v>8208850</v>
      </c>
      <c r="K2459" s="130">
        <v>0</v>
      </c>
      <c r="O2459" s="205">
        <v>8208850</v>
      </c>
    </row>
    <row r="2460" spans="2:15" x14ac:dyDescent="0.2">
      <c r="B2460" s="130" t="s">
        <v>541</v>
      </c>
      <c r="D2460" s="130">
        <v>1016020802</v>
      </c>
      <c r="F2460" s="130">
        <v>0</v>
      </c>
      <c r="I2460" s="130">
        <v>4842045</v>
      </c>
      <c r="K2460" s="130">
        <v>0</v>
      </c>
      <c r="O2460" s="205">
        <v>4842045</v>
      </c>
    </row>
    <row r="2461" spans="2:15" x14ac:dyDescent="0.2">
      <c r="B2461" s="130" t="s">
        <v>549</v>
      </c>
      <c r="D2461" s="130">
        <v>1023934439</v>
      </c>
      <c r="F2461" s="130">
        <v>1882374</v>
      </c>
      <c r="I2461" s="130">
        <v>1565850</v>
      </c>
      <c r="K2461" s="130">
        <v>0</v>
      </c>
      <c r="O2461" s="205">
        <v>3448224</v>
      </c>
    </row>
    <row r="2462" spans="2:15" x14ac:dyDescent="0.2">
      <c r="B2462" s="130" t="s">
        <v>552</v>
      </c>
      <c r="D2462" s="130">
        <v>1000572171</v>
      </c>
      <c r="F2462" s="130">
        <v>0</v>
      </c>
      <c r="I2462" s="130">
        <v>5553333</v>
      </c>
      <c r="K2462" s="130">
        <v>0</v>
      </c>
      <c r="O2462" s="205">
        <v>5553333</v>
      </c>
    </row>
    <row r="2463" spans="2:15" x14ac:dyDescent="0.2">
      <c r="B2463" s="130" t="s">
        <v>560</v>
      </c>
      <c r="D2463" s="130">
        <v>1025140522</v>
      </c>
      <c r="F2463" s="130">
        <v>0</v>
      </c>
      <c r="I2463" s="130">
        <v>1423500</v>
      </c>
      <c r="K2463" s="130">
        <v>0</v>
      </c>
      <c r="O2463" s="205">
        <v>1423500</v>
      </c>
    </row>
    <row r="2464" spans="2:15" x14ac:dyDescent="0.2">
      <c r="B2464" s="130" t="s">
        <v>601</v>
      </c>
      <c r="D2464" s="130">
        <v>1015428805</v>
      </c>
      <c r="F2464" s="130">
        <v>0</v>
      </c>
      <c r="I2464" s="130">
        <v>7000000</v>
      </c>
      <c r="K2464" s="130">
        <v>0</v>
      </c>
      <c r="O2464" s="205">
        <v>7000000</v>
      </c>
    </row>
    <row r="2465" spans="2:15" x14ac:dyDescent="0.2">
      <c r="B2465" s="130" t="s">
        <v>602</v>
      </c>
      <c r="D2465" s="130">
        <v>1033763162</v>
      </c>
      <c r="F2465" s="130">
        <v>1085000</v>
      </c>
      <c r="I2465" s="130">
        <v>0</v>
      </c>
      <c r="K2465" s="130">
        <v>0</v>
      </c>
      <c r="O2465" s="205">
        <v>1085000</v>
      </c>
    </row>
    <row r="2466" spans="2:15" x14ac:dyDescent="0.2">
      <c r="B2466" s="130" t="s">
        <v>608</v>
      </c>
      <c r="D2466" s="130">
        <v>1016108806</v>
      </c>
      <c r="F2466" s="130">
        <v>17721667</v>
      </c>
      <c r="I2466" s="130">
        <v>18497700</v>
      </c>
      <c r="K2466" s="130">
        <v>0</v>
      </c>
      <c r="O2466" s="205">
        <v>36219367</v>
      </c>
    </row>
    <row r="2467" spans="2:15" x14ac:dyDescent="0.2">
      <c r="B2467" s="130" t="s">
        <v>612</v>
      </c>
      <c r="D2467" s="130">
        <v>1034778843</v>
      </c>
      <c r="F2467" s="130">
        <v>0</v>
      </c>
      <c r="I2467" s="130">
        <v>5456750</v>
      </c>
      <c r="K2467" s="130">
        <v>0</v>
      </c>
      <c r="O2467" s="205">
        <v>5456750</v>
      </c>
    </row>
    <row r="2468" spans="2:15" x14ac:dyDescent="0.2">
      <c r="B2468" s="130" t="s">
        <v>613</v>
      </c>
      <c r="D2468" s="130">
        <v>1057607910</v>
      </c>
      <c r="F2468" s="130">
        <v>18600000</v>
      </c>
      <c r="I2468" s="130">
        <v>5222880</v>
      </c>
      <c r="K2468" s="130">
        <v>0</v>
      </c>
      <c r="O2468" s="205">
        <v>23822880</v>
      </c>
    </row>
    <row r="2469" spans="2:15" x14ac:dyDescent="0.2">
      <c r="B2469" s="130" t="s">
        <v>614</v>
      </c>
      <c r="D2469" s="130">
        <v>1018424689</v>
      </c>
      <c r="F2469" s="130">
        <v>0</v>
      </c>
      <c r="I2469" s="130">
        <v>5100000</v>
      </c>
      <c r="K2469" s="130">
        <v>0</v>
      </c>
      <c r="O2469" s="205">
        <v>5100000</v>
      </c>
    </row>
    <row r="2470" spans="2:15" x14ac:dyDescent="0.2">
      <c r="B2470" s="130" t="s">
        <v>628</v>
      </c>
      <c r="D2470" s="130">
        <v>66711901</v>
      </c>
      <c r="F2470" s="130">
        <v>17669999</v>
      </c>
      <c r="I2470" s="130">
        <v>108810</v>
      </c>
      <c r="K2470" s="130">
        <v>0</v>
      </c>
      <c r="O2470" s="205">
        <v>17778809</v>
      </c>
    </row>
    <row r="2471" spans="2:15" x14ac:dyDescent="0.2">
      <c r="B2471" s="130" t="s">
        <v>640</v>
      </c>
      <c r="D2471" s="130">
        <v>1109494297</v>
      </c>
      <c r="F2471" s="130">
        <v>0</v>
      </c>
      <c r="I2471" s="130">
        <v>13807950</v>
      </c>
      <c r="K2471" s="130">
        <v>0</v>
      </c>
      <c r="O2471" s="205">
        <v>13807950</v>
      </c>
    </row>
    <row r="2472" spans="2:15" x14ac:dyDescent="0.2">
      <c r="B2472" s="130" t="s">
        <v>641</v>
      </c>
      <c r="D2472" s="130">
        <v>1034776666</v>
      </c>
      <c r="F2472" s="130">
        <v>16134636</v>
      </c>
      <c r="I2472" s="130">
        <v>17045965</v>
      </c>
      <c r="K2472" s="130">
        <v>0</v>
      </c>
      <c r="O2472" s="205">
        <v>33180601</v>
      </c>
    </row>
    <row r="2473" spans="2:15" x14ac:dyDescent="0.2">
      <c r="B2473" s="130" t="s">
        <v>642</v>
      </c>
      <c r="D2473" s="130">
        <v>1023000463</v>
      </c>
      <c r="F2473" s="130">
        <v>103333.33</v>
      </c>
      <c r="I2473" s="130">
        <v>0</v>
      </c>
      <c r="K2473" s="130">
        <v>0</v>
      </c>
      <c r="O2473" s="205">
        <v>103333.33</v>
      </c>
    </row>
    <row r="2474" spans="2:15" x14ac:dyDescent="0.2">
      <c r="B2474" s="130" t="s">
        <v>644</v>
      </c>
      <c r="D2474" s="130">
        <v>1023368325</v>
      </c>
      <c r="F2474" s="130">
        <v>851550.73</v>
      </c>
      <c r="I2474" s="130">
        <v>0</v>
      </c>
      <c r="K2474" s="130">
        <v>0</v>
      </c>
      <c r="O2474" s="205">
        <v>851550.73</v>
      </c>
    </row>
    <row r="2475" spans="2:15" x14ac:dyDescent="0.2">
      <c r="B2475" s="130" t="s">
        <v>646</v>
      </c>
      <c r="D2475" s="130">
        <v>1016055423</v>
      </c>
      <c r="F2475" s="130">
        <v>3750695</v>
      </c>
      <c r="I2475" s="130">
        <v>842556</v>
      </c>
      <c r="K2475" s="130">
        <v>0</v>
      </c>
      <c r="O2475" s="205">
        <v>4593251</v>
      </c>
    </row>
    <row r="2476" spans="2:15" x14ac:dyDescent="0.2">
      <c r="B2476" s="130" t="s">
        <v>647</v>
      </c>
      <c r="D2476" s="130">
        <v>1032797110</v>
      </c>
      <c r="F2476" s="130">
        <v>1254916</v>
      </c>
      <c r="I2476" s="130">
        <v>15943200</v>
      </c>
      <c r="K2476" s="130">
        <v>0</v>
      </c>
      <c r="O2476" s="205">
        <v>17198116</v>
      </c>
    </row>
    <row r="2477" spans="2:15" x14ac:dyDescent="0.2">
      <c r="B2477" s="130" t="s">
        <v>650</v>
      </c>
      <c r="D2477" s="130">
        <v>1003500978</v>
      </c>
      <c r="F2477" s="130">
        <v>1254916.1299999999</v>
      </c>
      <c r="I2477" s="130">
        <v>0</v>
      </c>
      <c r="K2477" s="130">
        <v>0</v>
      </c>
      <c r="O2477" s="205">
        <v>1254916.1299999999</v>
      </c>
    </row>
    <row r="2478" spans="2:15" x14ac:dyDescent="0.2">
      <c r="B2478" s="130" t="s">
        <v>679</v>
      </c>
      <c r="D2478" s="130">
        <v>1014176036</v>
      </c>
      <c r="F2478" s="130">
        <v>16044999</v>
      </c>
      <c r="I2478" s="130">
        <v>15895750</v>
      </c>
      <c r="K2478" s="130">
        <v>0</v>
      </c>
      <c r="O2478" s="205">
        <v>31940749</v>
      </c>
    </row>
    <row r="2479" spans="2:15" x14ac:dyDescent="0.2">
      <c r="B2479" s="130" t="s">
        <v>683</v>
      </c>
      <c r="D2479" s="130">
        <v>1032483178</v>
      </c>
      <c r="F2479" s="130">
        <v>4495001</v>
      </c>
      <c r="I2479" s="130">
        <v>0</v>
      </c>
      <c r="K2479" s="130">
        <v>0</v>
      </c>
      <c r="O2479" s="205">
        <v>4495001</v>
      </c>
    </row>
    <row r="2480" spans="2:15" x14ac:dyDescent="0.2">
      <c r="B2480" s="130" t="s">
        <v>689</v>
      </c>
      <c r="D2480" s="130">
        <v>52800030</v>
      </c>
      <c r="F2480" s="130">
        <v>17360000</v>
      </c>
      <c r="I2480" s="130">
        <v>18824130</v>
      </c>
      <c r="K2480" s="130">
        <v>0</v>
      </c>
      <c r="O2480" s="205">
        <v>36184130</v>
      </c>
    </row>
    <row r="2481" spans="2:15" x14ac:dyDescent="0.2">
      <c r="B2481" s="130" t="s">
        <v>695</v>
      </c>
      <c r="D2481" s="130">
        <v>1025522309</v>
      </c>
      <c r="F2481" s="130">
        <v>6498672</v>
      </c>
      <c r="I2481" s="130">
        <v>0</v>
      </c>
      <c r="K2481" s="130">
        <v>0</v>
      </c>
      <c r="O2481" s="205">
        <v>6498672</v>
      </c>
    </row>
    <row r="2482" spans="2:15" x14ac:dyDescent="0.2">
      <c r="B2482" s="130" t="s">
        <v>698</v>
      </c>
      <c r="D2482" s="130">
        <v>1007428852</v>
      </c>
      <c r="F2482" s="130">
        <v>13714439</v>
      </c>
      <c r="I2482" s="130">
        <v>0</v>
      </c>
      <c r="K2482" s="130">
        <v>0</v>
      </c>
      <c r="O2482" s="205">
        <v>13714439</v>
      </c>
    </row>
    <row r="2483" spans="2:15" x14ac:dyDescent="0.2">
      <c r="B2483" s="130" t="s">
        <v>710</v>
      </c>
      <c r="D2483" s="130" t="s">
        <v>711</v>
      </c>
      <c r="F2483" s="130">
        <v>0</v>
      </c>
      <c r="I2483" s="130">
        <v>3890900</v>
      </c>
      <c r="K2483" s="130">
        <v>0</v>
      </c>
      <c r="O2483" s="205">
        <v>3890900</v>
      </c>
    </row>
    <row r="2484" spans="2:15" x14ac:dyDescent="0.2">
      <c r="B2484" s="130" t="s">
        <v>716</v>
      </c>
      <c r="D2484" s="130">
        <v>1030525717</v>
      </c>
      <c r="F2484" s="130">
        <v>2823560.73</v>
      </c>
      <c r="I2484" s="130">
        <v>0</v>
      </c>
      <c r="K2484" s="130">
        <v>0</v>
      </c>
      <c r="O2484" s="205">
        <v>2823560.73</v>
      </c>
    </row>
    <row r="2485" spans="2:15" x14ac:dyDescent="0.2">
      <c r="B2485" s="130" t="s">
        <v>718</v>
      </c>
      <c r="D2485" s="130">
        <v>1070730630</v>
      </c>
      <c r="F2485" s="130">
        <v>16903132.129999999</v>
      </c>
      <c r="I2485" s="130">
        <v>11216529</v>
      </c>
      <c r="K2485" s="130">
        <v>0</v>
      </c>
      <c r="O2485" s="205">
        <v>28119661.129999999</v>
      </c>
    </row>
    <row r="2486" spans="2:15" x14ac:dyDescent="0.2">
      <c r="B2486" s="130" t="s">
        <v>734</v>
      </c>
      <c r="D2486" s="130">
        <v>1001119290</v>
      </c>
      <c r="F2486" s="130">
        <v>672277</v>
      </c>
      <c r="I2486" s="130">
        <v>0</v>
      </c>
      <c r="K2486" s="130">
        <v>0</v>
      </c>
      <c r="O2486" s="205">
        <v>672277</v>
      </c>
    </row>
    <row r="2487" spans="2:15" x14ac:dyDescent="0.2">
      <c r="B2487" s="130" t="s">
        <v>740</v>
      </c>
      <c r="D2487" s="130">
        <v>1000935343</v>
      </c>
      <c r="F2487" s="130">
        <v>0</v>
      </c>
      <c r="I2487" s="130">
        <v>15342210</v>
      </c>
      <c r="K2487" s="130">
        <v>0</v>
      </c>
      <c r="O2487" s="205">
        <v>15342210</v>
      </c>
    </row>
    <row r="2488" spans="2:15" x14ac:dyDescent="0.2">
      <c r="B2488" s="130" t="s">
        <v>744</v>
      </c>
      <c r="D2488" s="130">
        <v>52175422</v>
      </c>
      <c r="F2488" s="130">
        <v>20815872</v>
      </c>
      <c r="I2488" s="130">
        <v>17466794</v>
      </c>
      <c r="K2488" s="130">
        <v>0</v>
      </c>
      <c r="O2488" s="205">
        <v>38282666</v>
      </c>
    </row>
    <row r="2489" spans="2:15" x14ac:dyDescent="0.2">
      <c r="B2489" s="130" t="s">
        <v>761</v>
      </c>
      <c r="D2489" s="130">
        <v>1193088681</v>
      </c>
      <c r="F2489" s="130">
        <v>5333393</v>
      </c>
      <c r="I2489" s="130">
        <v>16180450</v>
      </c>
      <c r="K2489" s="130">
        <v>0</v>
      </c>
      <c r="O2489" s="205">
        <v>21513843</v>
      </c>
    </row>
    <row r="2490" spans="2:15" x14ac:dyDescent="0.2">
      <c r="B2490" s="130" t="s">
        <v>762</v>
      </c>
      <c r="D2490" s="130">
        <v>1000460027</v>
      </c>
      <c r="F2490" s="130">
        <v>0</v>
      </c>
      <c r="I2490" s="130">
        <v>379600</v>
      </c>
      <c r="K2490" s="130">
        <v>0</v>
      </c>
      <c r="O2490" s="205">
        <v>379600</v>
      </c>
    </row>
    <row r="2491" spans="2:15" x14ac:dyDescent="0.2">
      <c r="B2491" s="130" t="s">
        <v>763</v>
      </c>
      <c r="D2491" s="130">
        <v>1030627854</v>
      </c>
      <c r="F2491" s="130">
        <v>0</v>
      </c>
      <c r="I2491" s="130">
        <v>4745000</v>
      </c>
      <c r="K2491" s="130">
        <v>0</v>
      </c>
      <c r="O2491" s="205">
        <v>4745000</v>
      </c>
    </row>
    <row r="2492" spans="2:15" x14ac:dyDescent="0.2">
      <c r="B2492" s="130" t="s">
        <v>767</v>
      </c>
      <c r="D2492" s="130">
        <v>39672920</v>
      </c>
      <c r="F2492" s="130">
        <v>0</v>
      </c>
      <c r="I2492" s="130">
        <v>11914695</v>
      </c>
      <c r="K2492" s="130">
        <v>0</v>
      </c>
      <c r="O2492" s="205">
        <v>11914695</v>
      </c>
    </row>
    <row r="2493" spans="2:15" x14ac:dyDescent="0.2">
      <c r="B2493" s="130" t="s">
        <v>778</v>
      </c>
      <c r="D2493" s="130">
        <v>1000856368</v>
      </c>
      <c r="F2493" s="130">
        <v>0</v>
      </c>
      <c r="I2493" s="130">
        <v>8446100</v>
      </c>
      <c r="K2493" s="130">
        <v>0</v>
      </c>
      <c r="O2493" s="205">
        <v>8446100</v>
      </c>
    </row>
    <row r="2494" spans="2:15" x14ac:dyDescent="0.2">
      <c r="B2494" s="130" t="s">
        <v>782</v>
      </c>
      <c r="D2494" s="130">
        <v>1000378292</v>
      </c>
      <c r="F2494" s="130">
        <v>1120460</v>
      </c>
      <c r="I2494" s="130">
        <v>0</v>
      </c>
      <c r="K2494" s="130">
        <v>0</v>
      </c>
      <c r="O2494" s="205">
        <v>1120460</v>
      </c>
    </row>
    <row r="2495" spans="2:15" x14ac:dyDescent="0.2">
      <c r="B2495" s="130" t="s">
        <v>786</v>
      </c>
      <c r="D2495" s="130">
        <v>1033096148</v>
      </c>
      <c r="F2495" s="130">
        <v>448184.33</v>
      </c>
      <c r="I2495" s="130">
        <v>0</v>
      </c>
      <c r="K2495" s="130">
        <v>0</v>
      </c>
      <c r="O2495" s="205">
        <v>448184.33</v>
      </c>
    </row>
    <row r="2496" spans="2:15" x14ac:dyDescent="0.2">
      <c r="B2496" s="130" t="s">
        <v>787</v>
      </c>
      <c r="D2496" s="130">
        <v>1005929699</v>
      </c>
      <c r="F2496" s="130">
        <v>1837556</v>
      </c>
      <c r="I2496" s="130">
        <v>17785200</v>
      </c>
      <c r="K2496" s="130">
        <v>0</v>
      </c>
      <c r="O2496" s="205">
        <v>19622756</v>
      </c>
    </row>
    <row r="2497" spans="2:15" x14ac:dyDescent="0.2">
      <c r="B2497" s="130" t="s">
        <v>794</v>
      </c>
      <c r="D2497" s="130">
        <v>1032457483</v>
      </c>
      <c r="F2497" s="130">
        <v>0</v>
      </c>
      <c r="I2497" s="130">
        <v>7127055</v>
      </c>
      <c r="K2497" s="130">
        <v>0</v>
      </c>
      <c r="O2497" s="205">
        <v>7127055</v>
      </c>
    </row>
    <row r="2498" spans="2:15" x14ac:dyDescent="0.2">
      <c r="B2498" s="130" t="s">
        <v>795</v>
      </c>
      <c r="D2498" s="130">
        <v>1023039143</v>
      </c>
      <c r="F2498" s="130">
        <v>18186666</v>
      </c>
      <c r="I2498" s="130">
        <v>17681625</v>
      </c>
      <c r="K2498" s="130">
        <v>0</v>
      </c>
      <c r="O2498" s="205">
        <v>35868291</v>
      </c>
    </row>
    <row r="2499" spans="2:15" x14ac:dyDescent="0.2">
      <c r="B2499" s="130" t="s">
        <v>796</v>
      </c>
      <c r="D2499" s="130">
        <v>1001116149</v>
      </c>
      <c r="F2499" s="130">
        <v>15860802</v>
      </c>
      <c r="I2499" s="130">
        <v>18520874</v>
      </c>
      <c r="K2499" s="130">
        <v>0</v>
      </c>
      <c r="O2499" s="205">
        <v>34381676</v>
      </c>
    </row>
    <row r="2500" spans="2:15" x14ac:dyDescent="0.2">
      <c r="B2500" s="130" t="s">
        <v>797</v>
      </c>
      <c r="D2500" s="130">
        <v>1000603427</v>
      </c>
      <c r="F2500" s="130">
        <v>17003151</v>
      </c>
      <c r="I2500" s="130">
        <v>17956980</v>
      </c>
      <c r="K2500" s="130">
        <v>0</v>
      </c>
      <c r="O2500" s="205">
        <v>34960131</v>
      </c>
    </row>
    <row r="2501" spans="2:15" x14ac:dyDescent="0.2">
      <c r="B2501" s="130" t="s">
        <v>809</v>
      </c>
      <c r="D2501" s="130">
        <v>1012320557</v>
      </c>
      <c r="F2501" s="130">
        <v>15952955</v>
      </c>
      <c r="I2501" s="130">
        <v>0</v>
      </c>
      <c r="K2501" s="130">
        <v>0</v>
      </c>
      <c r="O2501" s="205">
        <v>15952955</v>
      </c>
    </row>
    <row r="2502" spans="2:15" x14ac:dyDescent="0.2">
      <c r="B2502" s="130" t="s">
        <v>810</v>
      </c>
      <c r="D2502" s="130" t="s">
        <v>811</v>
      </c>
      <c r="F2502" s="130">
        <v>1170000</v>
      </c>
      <c r="I2502" s="130">
        <v>7259850</v>
      </c>
      <c r="K2502" s="130">
        <v>0</v>
      </c>
      <c r="O2502" s="205">
        <v>8429850</v>
      </c>
    </row>
    <row r="2503" spans="2:15" x14ac:dyDescent="0.2">
      <c r="B2503" s="130" t="s">
        <v>819</v>
      </c>
      <c r="D2503" s="130">
        <v>1023873022</v>
      </c>
      <c r="F2503" s="130">
        <v>0</v>
      </c>
      <c r="I2503" s="130">
        <v>11625250</v>
      </c>
      <c r="K2503" s="130">
        <v>0</v>
      </c>
      <c r="O2503" s="205">
        <v>11625250</v>
      </c>
    </row>
    <row r="2504" spans="2:15" x14ac:dyDescent="0.2">
      <c r="B2504" s="130" t="s">
        <v>820</v>
      </c>
      <c r="D2504" s="130">
        <v>1010112736</v>
      </c>
      <c r="F2504" s="130">
        <v>0</v>
      </c>
      <c r="I2504" s="130">
        <v>5314400</v>
      </c>
      <c r="K2504" s="130">
        <v>0</v>
      </c>
      <c r="O2504" s="205">
        <v>5314400</v>
      </c>
    </row>
    <row r="2505" spans="2:15" x14ac:dyDescent="0.2">
      <c r="B2505" s="130" t="s">
        <v>825</v>
      </c>
      <c r="D2505" s="130">
        <v>1000156072</v>
      </c>
      <c r="F2505" s="130">
        <v>0</v>
      </c>
      <c r="I2505" s="130">
        <v>10628800</v>
      </c>
      <c r="K2505" s="130">
        <v>0</v>
      </c>
      <c r="O2505" s="205">
        <v>10628800</v>
      </c>
    </row>
    <row r="2506" spans="2:15" x14ac:dyDescent="0.2">
      <c r="B2506" s="130" t="s">
        <v>835</v>
      </c>
      <c r="D2506" s="130">
        <v>1034282125</v>
      </c>
      <c r="F2506" s="130">
        <v>8246591</v>
      </c>
      <c r="I2506" s="130">
        <v>0</v>
      </c>
      <c r="K2506" s="130">
        <v>0</v>
      </c>
      <c r="O2506" s="205">
        <v>8246591</v>
      </c>
    </row>
    <row r="2507" spans="2:15" x14ac:dyDescent="0.2">
      <c r="B2507" s="130" t="s">
        <v>844</v>
      </c>
      <c r="D2507" s="130">
        <v>1030687398</v>
      </c>
      <c r="F2507" s="130">
        <v>8450000</v>
      </c>
      <c r="I2507" s="130">
        <v>0</v>
      </c>
      <c r="K2507" s="130">
        <v>0</v>
      </c>
      <c r="O2507" s="205">
        <v>8450000</v>
      </c>
    </row>
    <row r="2508" spans="2:15" x14ac:dyDescent="0.2">
      <c r="B2508" s="130" t="s">
        <v>850</v>
      </c>
      <c r="D2508" s="130" t="s">
        <v>851</v>
      </c>
      <c r="F2508" s="130">
        <v>0</v>
      </c>
      <c r="I2508" s="130">
        <v>3321500</v>
      </c>
      <c r="K2508" s="130">
        <v>0</v>
      </c>
      <c r="O2508" s="205">
        <v>3321500</v>
      </c>
    </row>
    <row r="2509" spans="2:15" x14ac:dyDescent="0.2">
      <c r="B2509" s="130" t="s">
        <v>854</v>
      </c>
      <c r="D2509" s="130">
        <v>1034398886</v>
      </c>
      <c r="F2509" s="130">
        <v>12369887</v>
      </c>
      <c r="I2509" s="130">
        <v>0</v>
      </c>
      <c r="K2509" s="130">
        <v>0</v>
      </c>
      <c r="O2509" s="205">
        <v>12369887</v>
      </c>
    </row>
    <row r="2510" spans="2:15" x14ac:dyDescent="0.2">
      <c r="B2510" s="130" t="s">
        <v>860</v>
      </c>
      <c r="D2510" s="130">
        <v>1024566105</v>
      </c>
      <c r="F2510" s="130">
        <v>4312840</v>
      </c>
      <c r="I2510" s="130">
        <v>16880395</v>
      </c>
      <c r="K2510" s="130">
        <v>0</v>
      </c>
      <c r="O2510" s="205">
        <v>21193235</v>
      </c>
    </row>
    <row r="2511" spans="2:15" x14ac:dyDescent="0.2">
      <c r="B2511" s="130" t="s">
        <v>861</v>
      </c>
      <c r="D2511" s="130">
        <v>1032455256</v>
      </c>
      <c r="F2511" s="130">
        <v>4290000</v>
      </c>
      <c r="I2511" s="130">
        <v>8019050</v>
      </c>
      <c r="K2511" s="130">
        <v>0</v>
      </c>
      <c r="O2511" s="205">
        <v>12309050</v>
      </c>
    </row>
    <row r="2512" spans="2:15" x14ac:dyDescent="0.2">
      <c r="B2512" s="130" t="s">
        <v>863</v>
      </c>
      <c r="D2512" s="130">
        <v>1001203918</v>
      </c>
      <c r="F2512" s="130">
        <v>0</v>
      </c>
      <c r="I2512" s="130">
        <v>3264300</v>
      </c>
      <c r="K2512" s="130">
        <v>0</v>
      </c>
      <c r="O2512" s="205">
        <v>3264300</v>
      </c>
    </row>
    <row r="2513" spans="1:15" x14ac:dyDescent="0.2">
      <c r="B2513" s="130" t="s">
        <v>875</v>
      </c>
      <c r="D2513" s="130">
        <v>1000135028</v>
      </c>
      <c r="F2513" s="130">
        <v>10963334</v>
      </c>
      <c r="I2513" s="130">
        <v>0</v>
      </c>
      <c r="K2513" s="130">
        <v>0</v>
      </c>
      <c r="O2513" s="205">
        <v>10963334</v>
      </c>
    </row>
    <row r="2514" spans="1:15" x14ac:dyDescent="0.2">
      <c r="B2514" s="130" t="s">
        <v>884</v>
      </c>
      <c r="D2514" s="130">
        <v>1031803151</v>
      </c>
      <c r="F2514" s="130">
        <v>0</v>
      </c>
      <c r="I2514" s="130">
        <v>10533900</v>
      </c>
      <c r="K2514" s="130">
        <v>0</v>
      </c>
      <c r="O2514" s="205">
        <v>10533900</v>
      </c>
    </row>
    <row r="2515" spans="1:15" x14ac:dyDescent="0.2">
      <c r="B2515" s="130" t="s">
        <v>885</v>
      </c>
      <c r="D2515" s="130">
        <v>1001116451</v>
      </c>
      <c r="F2515" s="130">
        <v>15618085</v>
      </c>
      <c r="I2515" s="130">
        <v>18430918</v>
      </c>
      <c r="K2515" s="130">
        <v>0</v>
      </c>
      <c r="O2515" s="205">
        <v>34049003</v>
      </c>
    </row>
    <row r="2516" spans="1:15" x14ac:dyDescent="0.2">
      <c r="B2516" s="130" t="s">
        <v>886</v>
      </c>
      <c r="D2516" s="130">
        <v>1022357335</v>
      </c>
      <c r="F2516" s="130">
        <v>0</v>
      </c>
      <c r="I2516" s="130">
        <v>5950000</v>
      </c>
      <c r="K2516" s="130">
        <v>0</v>
      </c>
      <c r="O2516" s="205">
        <v>5950000</v>
      </c>
    </row>
    <row r="2517" spans="1:15" x14ac:dyDescent="0.2">
      <c r="B2517" s="130" t="s">
        <v>893</v>
      </c>
      <c r="D2517" s="130" t="s">
        <v>894</v>
      </c>
      <c r="F2517" s="130">
        <v>56200661</v>
      </c>
      <c r="I2517" s="130">
        <v>74250000</v>
      </c>
      <c r="K2517" s="130">
        <v>0</v>
      </c>
      <c r="O2517" s="205">
        <v>130450661</v>
      </c>
    </row>
    <row r="2518" spans="1:15" x14ac:dyDescent="0.2">
      <c r="B2518" s="130" t="s">
        <v>912</v>
      </c>
      <c r="D2518" s="130">
        <v>1001203567</v>
      </c>
      <c r="F2518" s="130">
        <v>537821</v>
      </c>
      <c r="I2518" s="130">
        <v>0</v>
      </c>
      <c r="K2518" s="130">
        <v>0</v>
      </c>
      <c r="O2518" s="205">
        <v>537821</v>
      </c>
    </row>
    <row r="2519" spans="1:15" x14ac:dyDescent="0.2">
      <c r="B2519" s="130" t="s">
        <v>918</v>
      </c>
      <c r="D2519" s="130">
        <v>1001044701</v>
      </c>
      <c r="F2519" s="130">
        <v>1120460.5</v>
      </c>
      <c r="I2519" s="130">
        <v>0</v>
      </c>
      <c r="K2519" s="130">
        <v>0</v>
      </c>
      <c r="O2519" s="205">
        <v>1120460.5</v>
      </c>
    </row>
    <row r="2520" spans="1:15" x14ac:dyDescent="0.2">
      <c r="B2520" s="130" t="s">
        <v>919</v>
      </c>
      <c r="D2520" s="130">
        <v>1068930132</v>
      </c>
      <c r="F2520" s="130">
        <v>0</v>
      </c>
      <c r="I2520" s="130">
        <v>5386095</v>
      </c>
      <c r="K2520" s="130">
        <v>0</v>
      </c>
      <c r="O2520" s="205">
        <v>5386095</v>
      </c>
    </row>
    <row r="2521" spans="1:15" x14ac:dyDescent="0.2">
      <c r="B2521" s="130" t="s">
        <v>928</v>
      </c>
      <c r="D2521" s="130">
        <v>1000573125</v>
      </c>
      <c r="F2521" s="130">
        <v>0</v>
      </c>
      <c r="I2521" s="130">
        <v>4733235</v>
      </c>
      <c r="K2521" s="130">
        <v>0</v>
      </c>
      <c r="O2521" s="205">
        <v>4733235</v>
      </c>
    </row>
    <row r="2522" spans="1:15" x14ac:dyDescent="0.2">
      <c r="B2522" s="130" t="s">
        <v>930</v>
      </c>
      <c r="D2522" s="130">
        <v>1013677661</v>
      </c>
      <c r="F2522" s="130">
        <v>15103811</v>
      </c>
      <c r="I2522" s="130">
        <v>0</v>
      </c>
      <c r="K2522" s="130">
        <v>0</v>
      </c>
      <c r="O2522" s="205">
        <v>15103811</v>
      </c>
    </row>
    <row r="2523" spans="1:15" x14ac:dyDescent="0.2">
      <c r="B2523" s="130" t="s">
        <v>931</v>
      </c>
      <c r="D2523" s="130">
        <v>46683454</v>
      </c>
      <c r="F2523" s="130">
        <v>17453233</v>
      </c>
      <c r="I2523" s="130">
        <v>17483042</v>
      </c>
      <c r="K2523" s="130">
        <v>0</v>
      </c>
      <c r="O2523" s="205">
        <v>34936275</v>
      </c>
    </row>
    <row r="2524" spans="1:15" x14ac:dyDescent="0.2">
      <c r="B2524" s="130" t="s">
        <v>935</v>
      </c>
      <c r="D2524" s="130">
        <v>1014862974</v>
      </c>
      <c r="F2524" s="130">
        <v>0</v>
      </c>
      <c r="I2524" s="130">
        <v>6880250</v>
      </c>
      <c r="K2524" s="130">
        <v>0</v>
      </c>
      <c r="O2524" s="205">
        <v>6880250</v>
      </c>
    </row>
    <row r="2525" spans="1:15" x14ac:dyDescent="0.2">
      <c r="B2525" s="130" t="s">
        <v>937</v>
      </c>
      <c r="D2525" s="130">
        <v>1031155767</v>
      </c>
      <c r="F2525" s="130">
        <v>21766667</v>
      </c>
      <c r="I2525" s="130">
        <v>29128000</v>
      </c>
      <c r="K2525" s="130">
        <v>0</v>
      </c>
      <c r="O2525" s="205">
        <v>50894667</v>
      </c>
    </row>
    <row r="2526" spans="1:15" x14ac:dyDescent="0.2">
      <c r="B2526" s="130" t="s">
        <v>939</v>
      </c>
      <c r="D2526" s="130">
        <v>1005995975</v>
      </c>
      <c r="F2526" s="130">
        <v>8963686</v>
      </c>
      <c r="I2526" s="130">
        <v>0</v>
      </c>
      <c r="K2526" s="130">
        <v>0</v>
      </c>
      <c r="O2526" s="205">
        <v>8963686</v>
      </c>
    </row>
    <row r="2527" spans="1:15" x14ac:dyDescent="0.2">
      <c r="B2527" s="130" t="s">
        <v>943</v>
      </c>
      <c r="D2527" s="130">
        <v>1141114803</v>
      </c>
      <c r="F2527" s="130">
        <v>1170000</v>
      </c>
      <c r="I2527" s="130">
        <v>7259850</v>
      </c>
      <c r="K2527" s="130">
        <v>0</v>
      </c>
      <c r="O2527" s="205">
        <v>8429850</v>
      </c>
    </row>
    <row r="2528" spans="1:15" x14ac:dyDescent="0.2">
      <c r="A2528" s="130" t="s">
        <v>1327</v>
      </c>
      <c r="F2528" s="130">
        <v>5546912.9900000002</v>
      </c>
      <c r="I2528" s="130">
        <v>16380203</v>
      </c>
      <c r="K2528" s="130">
        <v>0</v>
      </c>
      <c r="O2528" s="205">
        <v>21927115.989999998</v>
      </c>
    </row>
    <row r="2529" spans="2:15" x14ac:dyDescent="0.2">
      <c r="B2529" s="130" t="s">
        <v>378</v>
      </c>
      <c r="D2529" s="130">
        <v>52286338</v>
      </c>
      <c r="F2529" s="130">
        <v>0</v>
      </c>
      <c r="I2529" s="130">
        <v>109511</v>
      </c>
      <c r="K2529" s="130">
        <v>0</v>
      </c>
      <c r="O2529" s="205">
        <v>109511</v>
      </c>
    </row>
    <row r="2530" spans="2:15" x14ac:dyDescent="0.2">
      <c r="B2530" s="130" t="s">
        <v>385</v>
      </c>
      <c r="D2530" s="130">
        <v>1010840246</v>
      </c>
      <c r="F2530" s="130">
        <v>0</v>
      </c>
      <c r="I2530" s="130">
        <v>108810</v>
      </c>
      <c r="K2530" s="130">
        <v>0</v>
      </c>
      <c r="O2530" s="205">
        <v>108810</v>
      </c>
    </row>
    <row r="2531" spans="2:15" x14ac:dyDescent="0.2">
      <c r="B2531" s="130" t="s">
        <v>399</v>
      </c>
      <c r="D2531" s="130">
        <v>1022968626</v>
      </c>
      <c r="F2531" s="130">
        <v>0</v>
      </c>
      <c r="I2531" s="130">
        <v>949000</v>
      </c>
      <c r="K2531" s="130">
        <v>0</v>
      </c>
      <c r="O2531" s="205">
        <v>949000</v>
      </c>
    </row>
    <row r="2532" spans="2:15" x14ac:dyDescent="0.2">
      <c r="B2532" s="130" t="s">
        <v>433</v>
      </c>
      <c r="D2532" s="130">
        <v>1016106465</v>
      </c>
      <c r="F2532" s="130">
        <v>0</v>
      </c>
      <c r="I2532" s="130">
        <v>94900</v>
      </c>
      <c r="K2532" s="130">
        <v>0</v>
      </c>
      <c r="O2532" s="205">
        <v>94900</v>
      </c>
    </row>
    <row r="2533" spans="2:15" x14ac:dyDescent="0.2">
      <c r="B2533" s="130" t="s">
        <v>485</v>
      </c>
      <c r="D2533" s="130">
        <v>1019022306</v>
      </c>
      <c r="F2533" s="130">
        <v>355478</v>
      </c>
      <c r="I2533" s="130">
        <v>189800</v>
      </c>
      <c r="K2533" s="130">
        <v>0</v>
      </c>
      <c r="O2533" s="205">
        <v>545278</v>
      </c>
    </row>
    <row r="2534" spans="2:15" x14ac:dyDescent="0.2">
      <c r="B2534" s="130" t="s">
        <v>516</v>
      </c>
      <c r="D2534" s="130">
        <v>1072663481</v>
      </c>
      <c r="F2534" s="130">
        <v>0</v>
      </c>
      <c r="I2534" s="130">
        <v>163215</v>
      </c>
      <c r="K2534" s="130">
        <v>0</v>
      </c>
      <c r="O2534" s="205">
        <v>163215</v>
      </c>
    </row>
    <row r="2535" spans="2:15" x14ac:dyDescent="0.2">
      <c r="B2535" s="130" t="s">
        <v>517</v>
      </c>
      <c r="D2535" s="130">
        <v>1002457670</v>
      </c>
      <c r="F2535" s="130">
        <v>0</v>
      </c>
      <c r="I2535" s="130">
        <v>284700</v>
      </c>
      <c r="K2535" s="130">
        <v>0</v>
      </c>
      <c r="O2535" s="205">
        <v>284700</v>
      </c>
    </row>
    <row r="2536" spans="2:15" x14ac:dyDescent="0.2">
      <c r="B2536" s="130" t="s">
        <v>530</v>
      </c>
      <c r="D2536" s="130">
        <v>1032449935</v>
      </c>
      <c r="F2536" s="130">
        <v>0</v>
      </c>
      <c r="I2536" s="130">
        <v>189800</v>
      </c>
      <c r="K2536" s="130">
        <v>0</v>
      </c>
      <c r="O2536" s="205">
        <v>189800</v>
      </c>
    </row>
    <row r="2537" spans="2:15" x14ac:dyDescent="0.2">
      <c r="B2537" s="130" t="s">
        <v>532</v>
      </c>
      <c r="D2537" s="130">
        <v>1029141693</v>
      </c>
      <c r="F2537" s="130">
        <v>0</v>
      </c>
      <c r="I2537" s="130">
        <v>1613300</v>
      </c>
      <c r="K2537" s="130">
        <v>0</v>
      </c>
      <c r="O2537" s="205">
        <v>1613300</v>
      </c>
    </row>
    <row r="2538" spans="2:15" x14ac:dyDescent="0.2">
      <c r="B2538" s="130" t="s">
        <v>541</v>
      </c>
      <c r="D2538" s="130">
        <v>1016020802</v>
      </c>
      <c r="F2538" s="130">
        <v>0</v>
      </c>
      <c r="I2538" s="130">
        <v>108810</v>
      </c>
      <c r="K2538" s="130">
        <v>0</v>
      </c>
      <c r="O2538" s="205">
        <v>108810</v>
      </c>
    </row>
    <row r="2539" spans="2:15" x14ac:dyDescent="0.2">
      <c r="B2539" s="130" t="s">
        <v>585</v>
      </c>
      <c r="D2539" s="130" t="s">
        <v>586</v>
      </c>
      <c r="F2539" s="130">
        <v>-2053807</v>
      </c>
      <c r="I2539" s="130">
        <v>0</v>
      </c>
      <c r="K2539" s="130">
        <v>0</v>
      </c>
      <c r="O2539" s="205">
        <v>-2053807</v>
      </c>
    </row>
    <row r="2540" spans="2:15" x14ac:dyDescent="0.2">
      <c r="B2540" s="130" t="s">
        <v>608</v>
      </c>
      <c r="D2540" s="130">
        <v>1016108806</v>
      </c>
      <c r="F2540" s="130">
        <v>0</v>
      </c>
      <c r="I2540" s="130">
        <v>54405</v>
      </c>
      <c r="K2540" s="130">
        <v>0</v>
      </c>
      <c r="O2540" s="205">
        <v>54405</v>
      </c>
    </row>
    <row r="2541" spans="2:15" x14ac:dyDescent="0.2">
      <c r="B2541" s="130" t="s">
        <v>612</v>
      </c>
      <c r="D2541" s="130">
        <v>1034778843</v>
      </c>
      <c r="F2541" s="130">
        <v>0</v>
      </c>
      <c r="I2541" s="130">
        <v>94900</v>
      </c>
      <c r="K2541" s="130">
        <v>0</v>
      </c>
      <c r="O2541" s="205">
        <v>94900</v>
      </c>
    </row>
    <row r="2542" spans="2:15" x14ac:dyDescent="0.2">
      <c r="B2542" s="130" t="s">
        <v>641</v>
      </c>
      <c r="D2542" s="130">
        <v>1034776666</v>
      </c>
      <c r="F2542" s="130">
        <v>0</v>
      </c>
      <c r="I2542" s="130">
        <v>441242</v>
      </c>
      <c r="K2542" s="130">
        <v>0</v>
      </c>
      <c r="O2542" s="205">
        <v>441242</v>
      </c>
    </row>
    <row r="2543" spans="2:15" x14ac:dyDescent="0.2">
      <c r="B2543" s="130" t="s">
        <v>642</v>
      </c>
      <c r="D2543" s="130">
        <v>1023000463</v>
      </c>
      <c r="F2543" s="130">
        <v>4925403</v>
      </c>
      <c r="I2543" s="130">
        <v>0</v>
      </c>
      <c r="K2543" s="130">
        <v>0</v>
      </c>
      <c r="O2543" s="205">
        <v>4925403</v>
      </c>
    </row>
    <row r="2544" spans="2:15" x14ac:dyDescent="0.2">
      <c r="B2544" s="130" t="s">
        <v>647</v>
      </c>
      <c r="D2544" s="130">
        <v>1032797110</v>
      </c>
      <c r="F2544" s="130">
        <v>0</v>
      </c>
      <c r="I2544" s="130">
        <v>189800</v>
      </c>
      <c r="K2544" s="130">
        <v>0</v>
      </c>
      <c r="O2544" s="205">
        <v>189800</v>
      </c>
    </row>
    <row r="2545" spans="2:15" x14ac:dyDescent="0.2">
      <c r="B2545" s="130" t="s">
        <v>650</v>
      </c>
      <c r="D2545" s="130">
        <v>1003500978</v>
      </c>
      <c r="F2545" s="130">
        <v>89636.86</v>
      </c>
      <c r="I2545" s="130">
        <v>0</v>
      </c>
      <c r="K2545" s="130">
        <v>0</v>
      </c>
      <c r="O2545" s="205">
        <v>89636.86</v>
      </c>
    </row>
    <row r="2546" spans="2:15" x14ac:dyDescent="0.2">
      <c r="B2546" s="130" t="s">
        <v>679</v>
      </c>
      <c r="D2546" s="130">
        <v>1014176036</v>
      </c>
      <c r="F2546" s="130">
        <v>89637</v>
      </c>
      <c r="I2546" s="130">
        <v>284700</v>
      </c>
      <c r="K2546" s="130">
        <v>0</v>
      </c>
      <c r="O2546" s="205">
        <v>374337</v>
      </c>
    </row>
    <row r="2547" spans="2:15" x14ac:dyDescent="0.2">
      <c r="B2547" s="130" t="s">
        <v>683</v>
      </c>
      <c r="D2547" s="130">
        <v>1032483178</v>
      </c>
      <c r="F2547" s="130">
        <v>103333</v>
      </c>
      <c r="I2547" s="130">
        <v>0</v>
      </c>
      <c r="K2547" s="130">
        <v>0</v>
      </c>
      <c r="O2547" s="205">
        <v>103333</v>
      </c>
    </row>
    <row r="2548" spans="2:15" x14ac:dyDescent="0.2">
      <c r="B2548" s="130" t="s">
        <v>695</v>
      </c>
      <c r="D2548" s="130">
        <v>1025522309</v>
      </c>
      <c r="F2548" s="130">
        <v>134455</v>
      </c>
      <c r="I2548" s="130">
        <v>0</v>
      </c>
      <c r="K2548" s="130">
        <v>0</v>
      </c>
      <c r="O2548" s="205">
        <v>134455</v>
      </c>
    </row>
    <row r="2549" spans="2:15" x14ac:dyDescent="0.2">
      <c r="B2549" s="130" t="s">
        <v>698</v>
      </c>
      <c r="D2549" s="130">
        <v>1007428852</v>
      </c>
      <c r="F2549" s="130">
        <v>132970</v>
      </c>
      <c r="I2549" s="130">
        <v>0</v>
      </c>
      <c r="K2549" s="130">
        <v>0</v>
      </c>
      <c r="O2549" s="205">
        <v>132970</v>
      </c>
    </row>
    <row r="2550" spans="2:15" x14ac:dyDescent="0.2">
      <c r="B2550" s="130" t="s">
        <v>718</v>
      </c>
      <c r="D2550" s="130">
        <v>1070730630</v>
      </c>
      <c r="F2550" s="130">
        <v>193361.13</v>
      </c>
      <c r="I2550" s="130">
        <v>6945184</v>
      </c>
      <c r="K2550" s="130">
        <v>0</v>
      </c>
      <c r="O2550" s="205">
        <v>7138545.1299999999</v>
      </c>
    </row>
    <row r="2551" spans="2:15" x14ac:dyDescent="0.2">
      <c r="B2551" s="130" t="s">
        <v>740</v>
      </c>
      <c r="D2551" s="130">
        <v>1000935343</v>
      </c>
      <c r="F2551" s="130">
        <v>0</v>
      </c>
      <c r="I2551" s="130">
        <v>454870</v>
      </c>
      <c r="K2551" s="130">
        <v>0</v>
      </c>
      <c r="O2551" s="205">
        <v>454870</v>
      </c>
    </row>
    <row r="2552" spans="2:15" x14ac:dyDescent="0.2">
      <c r="B2552" s="130" t="s">
        <v>744</v>
      </c>
      <c r="D2552" s="130">
        <v>52175422</v>
      </c>
      <c r="F2552" s="130">
        <v>173461</v>
      </c>
      <c r="I2552" s="130">
        <v>0</v>
      </c>
      <c r="K2552" s="130">
        <v>0</v>
      </c>
      <c r="O2552" s="205">
        <v>173461</v>
      </c>
    </row>
    <row r="2553" spans="2:15" x14ac:dyDescent="0.2">
      <c r="B2553" s="130" t="s">
        <v>761</v>
      </c>
      <c r="D2553" s="130">
        <v>1193088681</v>
      </c>
      <c r="F2553" s="130">
        <v>0</v>
      </c>
      <c r="I2553" s="130">
        <v>379600</v>
      </c>
      <c r="K2553" s="130">
        <v>0</v>
      </c>
      <c r="O2553" s="205">
        <v>379600</v>
      </c>
    </row>
    <row r="2554" spans="2:15" x14ac:dyDescent="0.2">
      <c r="B2554" s="130" t="s">
        <v>763</v>
      </c>
      <c r="D2554" s="130">
        <v>1030627854</v>
      </c>
      <c r="F2554" s="130">
        <v>0</v>
      </c>
      <c r="I2554" s="130">
        <v>521950</v>
      </c>
      <c r="K2554" s="130">
        <v>0</v>
      </c>
      <c r="O2554" s="205">
        <v>521950</v>
      </c>
    </row>
    <row r="2555" spans="2:15" x14ac:dyDescent="0.2">
      <c r="B2555" s="130" t="s">
        <v>767</v>
      </c>
      <c r="D2555" s="130">
        <v>39672920</v>
      </c>
      <c r="F2555" s="130">
        <v>0</v>
      </c>
      <c r="I2555" s="130">
        <v>108810</v>
      </c>
      <c r="K2555" s="130">
        <v>0</v>
      </c>
      <c r="O2555" s="205">
        <v>108810</v>
      </c>
    </row>
    <row r="2556" spans="2:15" x14ac:dyDescent="0.2">
      <c r="B2556" s="130" t="s">
        <v>778</v>
      </c>
      <c r="D2556" s="130">
        <v>1000856368</v>
      </c>
      <c r="F2556" s="130">
        <v>0</v>
      </c>
      <c r="I2556" s="130">
        <v>854100</v>
      </c>
      <c r="K2556" s="130">
        <v>0</v>
      </c>
      <c r="O2556" s="205">
        <v>854100</v>
      </c>
    </row>
    <row r="2557" spans="2:15" x14ac:dyDescent="0.2">
      <c r="B2557" s="130" t="s">
        <v>794</v>
      </c>
      <c r="D2557" s="130">
        <v>1032457483</v>
      </c>
      <c r="F2557" s="130">
        <v>0</v>
      </c>
      <c r="I2557" s="130">
        <v>54405</v>
      </c>
      <c r="K2557" s="130">
        <v>0</v>
      </c>
      <c r="O2557" s="205">
        <v>54405</v>
      </c>
    </row>
    <row r="2558" spans="2:15" x14ac:dyDescent="0.2">
      <c r="B2558" s="130" t="s">
        <v>795</v>
      </c>
      <c r="D2558" s="130">
        <v>1023039143</v>
      </c>
      <c r="F2558" s="130">
        <v>353333</v>
      </c>
      <c r="I2558" s="130">
        <v>0</v>
      </c>
      <c r="K2558" s="130">
        <v>0</v>
      </c>
      <c r="O2558" s="205">
        <v>353333</v>
      </c>
    </row>
    <row r="2559" spans="2:15" x14ac:dyDescent="0.2">
      <c r="B2559" s="130" t="s">
        <v>796</v>
      </c>
      <c r="D2559" s="130">
        <v>1001116149</v>
      </c>
      <c r="F2559" s="130">
        <v>175868</v>
      </c>
      <c r="I2559" s="130">
        <v>102713</v>
      </c>
      <c r="K2559" s="130">
        <v>0</v>
      </c>
      <c r="O2559" s="205">
        <v>278581</v>
      </c>
    </row>
    <row r="2560" spans="2:15" x14ac:dyDescent="0.2">
      <c r="B2560" s="130" t="s">
        <v>797</v>
      </c>
      <c r="D2560" s="130">
        <v>1000603427</v>
      </c>
      <c r="F2560" s="130">
        <v>330037</v>
      </c>
      <c r="I2560" s="130">
        <v>52660</v>
      </c>
      <c r="K2560" s="130">
        <v>0</v>
      </c>
      <c r="O2560" s="205">
        <v>382697</v>
      </c>
    </row>
    <row r="2561" spans="1:15" x14ac:dyDescent="0.2">
      <c r="B2561" s="130" t="s">
        <v>819</v>
      </c>
      <c r="D2561" s="130">
        <v>1023873022</v>
      </c>
      <c r="F2561" s="130">
        <v>0</v>
      </c>
      <c r="I2561" s="130">
        <v>474500</v>
      </c>
      <c r="K2561" s="130">
        <v>0</v>
      </c>
      <c r="O2561" s="205">
        <v>474500</v>
      </c>
    </row>
    <row r="2562" spans="1:15" x14ac:dyDescent="0.2">
      <c r="B2562" s="130" t="s">
        <v>820</v>
      </c>
      <c r="D2562" s="130">
        <v>1010112736</v>
      </c>
      <c r="F2562" s="130">
        <v>0</v>
      </c>
      <c r="I2562" s="130">
        <v>237250</v>
      </c>
      <c r="K2562" s="130">
        <v>0</v>
      </c>
      <c r="O2562" s="205">
        <v>237250</v>
      </c>
    </row>
    <row r="2563" spans="1:15" x14ac:dyDescent="0.2">
      <c r="B2563" s="130" t="s">
        <v>825</v>
      </c>
      <c r="D2563" s="130">
        <v>1000156072</v>
      </c>
      <c r="F2563" s="130">
        <v>0</v>
      </c>
      <c r="I2563" s="130">
        <v>94900</v>
      </c>
      <c r="K2563" s="130">
        <v>0</v>
      </c>
      <c r="O2563" s="205">
        <v>94900</v>
      </c>
    </row>
    <row r="2564" spans="1:15" x14ac:dyDescent="0.2">
      <c r="B2564" s="130" t="s">
        <v>854</v>
      </c>
      <c r="D2564" s="130">
        <v>1034398886</v>
      </c>
      <c r="F2564" s="130">
        <v>179274</v>
      </c>
      <c r="I2564" s="130">
        <v>0</v>
      </c>
      <c r="K2564" s="130">
        <v>0</v>
      </c>
      <c r="O2564" s="205">
        <v>179274</v>
      </c>
    </row>
    <row r="2565" spans="1:15" x14ac:dyDescent="0.2">
      <c r="B2565" s="130" t="s">
        <v>860</v>
      </c>
      <c r="D2565" s="130">
        <v>1024566105</v>
      </c>
      <c r="F2565" s="130">
        <v>44818</v>
      </c>
      <c r="I2565" s="130">
        <v>347779</v>
      </c>
      <c r="K2565" s="130">
        <v>0</v>
      </c>
      <c r="O2565" s="205">
        <v>392597</v>
      </c>
    </row>
    <row r="2566" spans="1:15" x14ac:dyDescent="0.2">
      <c r="B2566" s="130" t="s">
        <v>861</v>
      </c>
      <c r="D2566" s="130">
        <v>1032455256</v>
      </c>
      <c r="F2566" s="130">
        <v>86666</v>
      </c>
      <c r="I2566" s="130">
        <v>94900</v>
      </c>
      <c r="K2566" s="130">
        <v>0</v>
      </c>
      <c r="O2566" s="205">
        <v>181566</v>
      </c>
    </row>
    <row r="2567" spans="1:15" x14ac:dyDescent="0.2">
      <c r="B2567" s="130" t="s">
        <v>931</v>
      </c>
      <c r="D2567" s="130">
        <v>46683454</v>
      </c>
      <c r="F2567" s="130">
        <v>143352</v>
      </c>
      <c r="I2567" s="130">
        <v>779689</v>
      </c>
      <c r="K2567" s="130">
        <v>0</v>
      </c>
      <c r="O2567" s="205">
        <v>923041</v>
      </c>
    </row>
    <row r="2568" spans="1:15" x14ac:dyDescent="0.2">
      <c r="B2568" s="130" t="s">
        <v>939</v>
      </c>
      <c r="D2568" s="130">
        <v>1005995975</v>
      </c>
      <c r="F2568" s="130">
        <v>89637</v>
      </c>
      <c r="I2568" s="130">
        <v>0</v>
      </c>
      <c r="K2568" s="130">
        <v>0</v>
      </c>
      <c r="O2568" s="205">
        <v>89637</v>
      </c>
    </row>
    <row r="2569" spans="1:15" x14ac:dyDescent="0.2">
      <c r="A2569" s="130" t="s">
        <v>1328</v>
      </c>
      <c r="F2569" s="130">
        <v>57628800</v>
      </c>
      <c r="I2569" s="130">
        <v>84735466</v>
      </c>
      <c r="K2569" s="130">
        <v>0</v>
      </c>
      <c r="O2569" s="205">
        <v>142364266</v>
      </c>
    </row>
    <row r="2570" spans="1:15" x14ac:dyDescent="0.2">
      <c r="B2570" s="130" t="s">
        <v>378</v>
      </c>
      <c r="D2570" s="130">
        <v>52286338</v>
      </c>
      <c r="F2570" s="130">
        <v>1841400</v>
      </c>
      <c r="I2570" s="130">
        <v>2306666</v>
      </c>
      <c r="K2570" s="130">
        <v>0</v>
      </c>
      <c r="O2570" s="205">
        <v>4148066</v>
      </c>
    </row>
    <row r="2571" spans="1:15" x14ac:dyDescent="0.2">
      <c r="B2571" s="130" t="s">
        <v>385</v>
      </c>
      <c r="D2571" s="130">
        <v>1010840246</v>
      </c>
      <c r="F2571" s="130">
        <v>567000</v>
      </c>
      <c r="I2571" s="130">
        <v>1706665</v>
      </c>
      <c r="K2571" s="130">
        <v>0</v>
      </c>
      <c r="O2571" s="205">
        <v>2273665</v>
      </c>
    </row>
    <row r="2572" spans="1:15" x14ac:dyDescent="0.2">
      <c r="B2572" s="130" t="s">
        <v>392</v>
      </c>
      <c r="D2572" s="130">
        <v>1000591042</v>
      </c>
      <c r="F2572" s="130">
        <v>1981800</v>
      </c>
      <c r="I2572" s="130">
        <v>2406667</v>
      </c>
      <c r="K2572" s="130">
        <v>0</v>
      </c>
      <c r="O2572" s="205">
        <v>4388467</v>
      </c>
    </row>
    <row r="2573" spans="1:15" x14ac:dyDescent="0.2">
      <c r="B2573" s="130" t="s">
        <v>399</v>
      </c>
      <c r="D2573" s="130">
        <v>1022968626</v>
      </c>
      <c r="F2573" s="130">
        <v>0</v>
      </c>
      <c r="I2573" s="130">
        <v>1339999</v>
      </c>
      <c r="K2573" s="130">
        <v>0</v>
      </c>
      <c r="O2573" s="205">
        <v>1339999</v>
      </c>
    </row>
    <row r="2574" spans="1:15" x14ac:dyDescent="0.2">
      <c r="B2574" s="130" t="s">
        <v>427</v>
      </c>
      <c r="D2574" s="130" t="s">
        <v>428</v>
      </c>
      <c r="F2574" s="130">
        <v>1458000</v>
      </c>
      <c r="I2574" s="130">
        <v>2300000</v>
      </c>
      <c r="K2574" s="130">
        <v>0</v>
      </c>
      <c r="O2574" s="205">
        <v>3758000</v>
      </c>
    </row>
    <row r="2575" spans="1:15" x14ac:dyDescent="0.2">
      <c r="B2575" s="130" t="s">
        <v>429</v>
      </c>
      <c r="D2575" s="130">
        <v>1007005713</v>
      </c>
      <c r="F2575" s="130">
        <v>491400</v>
      </c>
      <c r="I2575" s="130">
        <v>0</v>
      </c>
      <c r="K2575" s="130">
        <v>0</v>
      </c>
      <c r="O2575" s="205">
        <v>491400</v>
      </c>
    </row>
    <row r="2576" spans="1:15" x14ac:dyDescent="0.2">
      <c r="B2576" s="130" t="s">
        <v>432</v>
      </c>
      <c r="D2576" s="130">
        <v>52799524</v>
      </c>
      <c r="F2576" s="130">
        <v>1771200</v>
      </c>
      <c r="I2576" s="130">
        <v>200000</v>
      </c>
      <c r="K2576" s="130">
        <v>0</v>
      </c>
      <c r="O2576" s="205">
        <v>1971200</v>
      </c>
    </row>
    <row r="2577" spans="2:15" x14ac:dyDescent="0.2">
      <c r="B2577" s="130" t="s">
        <v>433</v>
      </c>
      <c r="D2577" s="130">
        <v>1016106465</v>
      </c>
      <c r="F2577" s="130">
        <v>243000</v>
      </c>
      <c r="I2577" s="130">
        <v>500000</v>
      </c>
      <c r="K2577" s="130">
        <v>0</v>
      </c>
      <c r="O2577" s="205">
        <v>743000</v>
      </c>
    </row>
    <row r="2578" spans="2:15" x14ac:dyDescent="0.2">
      <c r="B2578" s="130" t="s">
        <v>448</v>
      </c>
      <c r="D2578" s="130">
        <v>51913231</v>
      </c>
      <c r="F2578" s="130">
        <v>567000</v>
      </c>
      <c r="I2578" s="130">
        <v>0</v>
      </c>
      <c r="K2578" s="130">
        <v>0</v>
      </c>
      <c r="O2578" s="205">
        <v>567000</v>
      </c>
    </row>
    <row r="2579" spans="2:15" x14ac:dyDescent="0.2">
      <c r="B2579" s="130" t="s">
        <v>457</v>
      </c>
      <c r="D2579" s="130">
        <v>51999468</v>
      </c>
      <c r="F2579" s="130">
        <v>1911600</v>
      </c>
      <c r="I2579" s="130">
        <v>2219999</v>
      </c>
      <c r="K2579" s="130">
        <v>0</v>
      </c>
      <c r="O2579" s="205">
        <v>4131599</v>
      </c>
    </row>
    <row r="2580" spans="2:15" x14ac:dyDescent="0.2">
      <c r="B2580" s="130" t="s">
        <v>460</v>
      </c>
      <c r="D2580" s="130">
        <v>1023872258</v>
      </c>
      <c r="F2580" s="130">
        <v>324000</v>
      </c>
      <c r="I2580" s="130">
        <v>0</v>
      </c>
      <c r="K2580" s="130">
        <v>0</v>
      </c>
      <c r="O2580" s="205">
        <v>324000</v>
      </c>
    </row>
    <row r="2581" spans="2:15" x14ac:dyDescent="0.2">
      <c r="B2581" s="130" t="s">
        <v>461</v>
      </c>
      <c r="D2581" s="130">
        <v>1000213395</v>
      </c>
      <c r="F2581" s="130">
        <v>0</v>
      </c>
      <c r="I2581" s="130">
        <v>2080000</v>
      </c>
      <c r="K2581" s="130">
        <v>0</v>
      </c>
      <c r="O2581" s="205">
        <v>2080000</v>
      </c>
    </row>
    <row r="2582" spans="2:15" x14ac:dyDescent="0.2">
      <c r="B2582" s="130" t="s">
        <v>462</v>
      </c>
      <c r="D2582" s="130">
        <v>1031803919</v>
      </c>
      <c r="F2582" s="130">
        <v>0</v>
      </c>
      <c r="I2582" s="130">
        <v>660000</v>
      </c>
      <c r="K2582" s="130">
        <v>0</v>
      </c>
      <c r="O2582" s="205">
        <v>660000</v>
      </c>
    </row>
    <row r="2583" spans="2:15" x14ac:dyDescent="0.2">
      <c r="B2583" s="130" t="s">
        <v>477</v>
      </c>
      <c r="D2583" s="130">
        <v>1022968485</v>
      </c>
      <c r="F2583" s="130">
        <v>324000</v>
      </c>
      <c r="I2583" s="130">
        <v>106667</v>
      </c>
      <c r="K2583" s="130">
        <v>0</v>
      </c>
      <c r="O2583" s="205">
        <v>430667</v>
      </c>
    </row>
    <row r="2584" spans="2:15" x14ac:dyDescent="0.2">
      <c r="B2584" s="130" t="s">
        <v>485</v>
      </c>
      <c r="D2584" s="130">
        <v>1019022306</v>
      </c>
      <c r="F2584" s="130">
        <v>1555200</v>
      </c>
      <c r="I2584" s="130">
        <v>1860000</v>
      </c>
      <c r="K2584" s="130">
        <v>0</v>
      </c>
      <c r="O2584" s="205">
        <v>3415200</v>
      </c>
    </row>
    <row r="2585" spans="2:15" x14ac:dyDescent="0.2">
      <c r="B2585" s="130" t="s">
        <v>493</v>
      </c>
      <c r="D2585" s="130" t="s">
        <v>494</v>
      </c>
      <c r="F2585" s="130">
        <v>1857600</v>
      </c>
      <c r="I2585" s="130">
        <v>2200000</v>
      </c>
      <c r="K2585" s="130">
        <v>0</v>
      </c>
      <c r="O2585" s="205">
        <v>4057600</v>
      </c>
    </row>
    <row r="2586" spans="2:15" x14ac:dyDescent="0.2">
      <c r="B2586" s="130" t="s">
        <v>511</v>
      </c>
      <c r="D2586" s="130">
        <v>1001272761</v>
      </c>
      <c r="F2586" s="130">
        <v>1846800</v>
      </c>
      <c r="I2586" s="130">
        <v>2280000</v>
      </c>
      <c r="K2586" s="130">
        <v>0</v>
      </c>
      <c r="O2586" s="205">
        <v>4126800</v>
      </c>
    </row>
    <row r="2587" spans="2:15" x14ac:dyDescent="0.2">
      <c r="B2587" s="130" t="s">
        <v>516</v>
      </c>
      <c r="D2587" s="130">
        <v>1072663481</v>
      </c>
      <c r="F2587" s="130">
        <v>0</v>
      </c>
      <c r="I2587" s="130">
        <v>860000</v>
      </c>
      <c r="K2587" s="130">
        <v>0</v>
      </c>
      <c r="O2587" s="205">
        <v>860000</v>
      </c>
    </row>
    <row r="2588" spans="2:15" x14ac:dyDescent="0.2">
      <c r="B2588" s="130" t="s">
        <v>517</v>
      </c>
      <c r="D2588" s="130">
        <v>1002457670</v>
      </c>
      <c r="F2588" s="130">
        <v>0</v>
      </c>
      <c r="I2588" s="130">
        <v>2033333</v>
      </c>
      <c r="K2588" s="130">
        <v>0</v>
      </c>
      <c r="O2588" s="205">
        <v>2033333</v>
      </c>
    </row>
    <row r="2589" spans="2:15" x14ac:dyDescent="0.2">
      <c r="B2589" s="130" t="s">
        <v>530</v>
      </c>
      <c r="D2589" s="130">
        <v>1032449935</v>
      </c>
      <c r="F2589" s="130">
        <v>0</v>
      </c>
      <c r="I2589" s="130">
        <v>1446666</v>
      </c>
      <c r="K2589" s="130">
        <v>0</v>
      </c>
      <c r="O2589" s="205">
        <v>1446666</v>
      </c>
    </row>
    <row r="2590" spans="2:15" x14ac:dyDescent="0.2">
      <c r="B2590" s="130" t="s">
        <v>532</v>
      </c>
      <c r="D2590" s="130">
        <v>1029141693</v>
      </c>
      <c r="F2590" s="130">
        <v>0</v>
      </c>
      <c r="I2590" s="130">
        <v>973333</v>
      </c>
      <c r="K2590" s="130">
        <v>0</v>
      </c>
      <c r="O2590" s="205">
        <v>973333</v>
      </c>
    </row>
    <row r="2591" spans="2:15" x14ac:dyDescent="0.2">
      <c r="B2591" s="130" t="s">
        <v>541</v>
      </c>
      <c r="D2591" s="130">
        <v>1016020802</v>
      </c>
      <c r="F2591" s="130">
        <v>0</v>
      </c>
      <c r="I2591" s="130">
        <v>593334</v>
      </c>
      <c r="K2591" s="130">
        <v>0</v>
      </c>
      <c r="O2591" s="205">
        <v>593334</v>
      </c>
    </row>
    <row r="2592" spans="2:15" x14ac:dyDescent="0.2">
      <c r="B2592" s="130" t="s">
        <v>549</v>
      </c>
      <c r="D2592" s="130">
        <v>1023934439</v>
      </c>
      <c r="F2592" s="130">
        <v>226800</v>
      </c>
      <c r="I2592" s="130">
        <v>220000</v>
      </c>
      <c r="K2592" s="130">
        <v>0</v>
      </c>
      <c r="O2592" s="205">
        <v>446800</v>
      </c>
    </row>
    <row r="2593" spans="2:15" x14ac:dyDescent="0.2">
      <c r="B2593" s="130" t="s">
        <v>552</v>
      </c>
      <c r="D2593" s="130">
        <v>1000572171</v>
      </c>
      <c r="F2593" s="130">
        <v>0</v>
      </c>
      <c r="I2593" s="130">
        <v>653333</v>
      </c>
      <c r="K2593" s="130">
        <v>0</v>
      </c>
      <c r="O2593" s="205">
        <v>653333</v>
      </c>
    </row>
    <row r="2594" spans="2:15" x14ac:dyDescent="0.2">
      <c r="B2594" s="130" t="s">
        <v>560</v>
      </c>
      <c r="D2594" s="130">
        <v>1025140522</v>
      </c>
      <c r="F2594" s="130">
        <v>0</v>
      </c>
      <c r="I2594" s="130">
        <v>200000</v>
      </c>
      <c r="K2594" s="130">
        <v>0</v>
      </c>
      <c r="O2594" s="205">
        <v>200000</v>
      </c>
    </row>
    <row r="2595" spans="2:15" x14ac:dyDescent="0.2">
      <c r="B2595" s="130" t="s">
        <v>602</v>
      </c>
      <c r="D2595" s="130">
        <v>1033763162</v>
      </c>
      <c r="F2595" s="130">
        <v>108000</v>
      </c>
      <c r="I2595" s="130">
        <v>0</v>
      </c>
      <c r="K2595" s="130">
        <v>0</v>
      </c>
      <c r="O2595" s="205">
        <v>108000</v>
      </c>
    </row>
    <row r="2596" spans="2:15" x14ac:dyDescent="0.2">
      <c r="B2596" s="130" t="s">
        <v>608</v>
      </c>
      <c r="D2596" s="130">
        <v>1016108806</v>
      </c>
      <c r="F2596" s="130">
        <v>1852200</v>
      </c>
      <c r="I2596" s="130">
        <v>2266666</v>
      </c>
      <c r="K2596" s="130">
        <v>0</v>
      </c>
      <c r="O2596" s="205">
        <v>4118866</v>
      </c>
    </row>
    <row r="2597" spans="2:15" x14ac:dyDescent="0.2">
      <c r="B2597" s="130" t="s">
        <v>612</v>
      </c>
      <c r="D2597" s="130">
        <v>1034778843</v>
      </c>
      <c r="F2597" s="130">
        <v>0</v>
      </c>
      <c r="I2597" s="130">
        <v>766667</v>
      </c>
      <c r="K2597" s="130">
        <v>0</v>
      </c>
      <c r="O2597" s="205">
        <v>766667</v>
      </c>
    </row>
    <row r="2598" spans="2:15" x14ac:dyDescent="0.2">
      <c r="B2598" s="130" t="s">
        <v>613</v>
      </c>
      <c r="D2598" s="130">
        <v>1057607910</v>
      </c>
      <c r="F2598" s="130">
        <v>1944000</v>
      </c>
      <c r="I2598" s="130">
        <v>640000</v>
      </c>
      <c r="K2598" s="130">
        <v>0</v>
      </c>
      <c r="O2598" s="205">
        <v>2584000</v>
      </c>
    </row>
    <row r="2599" spans="2:15" x14ac:dyDescent="0.2">
      <c r="B2599" s="130" t="s">
        <v>614</v>
      </c>
      <c r="D2599" s="130">
        <v>1018424689</v>
      </c>
      <c r="F2599" s="130">
        <v>0</v>
      </c>
      <c r="I2599" s="130">
        <v>600000</v>
      </c>
      <c r="K2599" s="130">
        <v>0</v>
      </c>
      <c r="O2599" s="205">
        <v>600000</v>
      </c>
    </row>
    <row r="2600" spans="2:15" x14ac:dyDescent="0.2">
      <c r="B2600" s="130" t="s">
        <v>628</v>
      </c>
      <c r="D2600" s="130">
        <v>66711901</v>
      </c>
      <c r="F2600" s="130">
        <v>1846800</v>
      </c>
      <c r="I2600" s="130">
        <v>13333</v>
      </c>
      <c r="K2600" s="130">
        <v>0</v>
      </c>
      <c r="O2600" s="205">
        <v>1860133</v>
      </c>
    </row>
    <row r="2601" spans="2:15" x14ac:dyDescent="0.2">
      <c r="B2601" s="130" t="s">
        <v>640</v>
      </c>
      <c r="D2601" s="130">
        <v>1109494297</v>
      </c>
      <c r="F2601" s="130">
        <v>0</v>
      </c>
      <c r="I2601" s="130">
        <v>2340000</v>
      </c>
      <c r="K2601" s="130">
        <v>0</v>
      </c>
      <c r="O2601" s="205">
        <v>2340000</v>
      </c>
    </row>
    <row r="2602" spans="2:15" x14ac:dyDescent="0.2">
      <c r="B2602" s="130" t="s">
        <v>641</v>
      </c>
      <c r="D2602" s="130">
        <v>1034776666</v>
      </c>
      <c r="F2602" s="130">
        <v>1944000</v>
      </c>
      <c r="I2602" s="130">
        <v>2279999</v>
      </c>
      <c r="K2602" s="130">
        <v>0</v>
      </c>
      <c r="O2602" s="205">
        <v>4223999</v>
      </c>
    </row>
    <row r="2603" spans="2:15" x14ac:dyDescent="0.2">
      <c r="B2603" s="130" t="s">
        <v>642</v>
      </c>
      <c r="D2603" s="130">
        <v>1023000463</v>
      </c>
      <c r="F2603" s="130">
        <v>5400</v>
      </c>
      <c r="I2603" s="130">
        <v>0</v>
      </c>
      <c r="K2603" s="130">
        <v>0</v>
      </c>
      <c r="O2603" s="205">
        <v>5400</v>
      </c>
    </row>
    <row r="2604" spans="2:15" x14ac:dyDescent="0.2">
      <c r="B2604" s="130" t="s">
        <v>644</v>
      </c>
      <c r="D2604" s="130">
        <v>1023368325</v>
      </c>
      <c r="F2604" s="130">
        <v>102600</v>
      </c>
      <c r="I2604" s="130">
        <v>0</v>
      </c>
      <c r="K2604" s="130">
        <v>0</v>
      </c>
      <c r="O2604" s="205">
        <v>102600</v>
      </c>
    </row>
    <row r="2605" spans="2:15" x14ac:dyDescent="0.2">
      <c r="B2605" s="130" t="s">
        <v>646</v>
      </c>
      <c r="D2605" s="130">
        <v>1016055423</v>
      </c>
      <c r="F2605" s="130">
        <v>405000</v>
      </c>
      <c r="I2605" s="130">
        <v>106666</v>
      </c>
      <c r="K2605" s="130">
        <v>0</v>
      </c>
      <c r="O2605" s="205">
        <v>511666</v>
      </c>
    </row>
    <row r="2606" spans="2:15" x14ac:dyDescent="0.2">
      <c r="B2606" s="130" t="s">
        <v>647</v>
      </c>
      <c r="D2606" s="130">
        <v>1032797110</v>
      </c>
      <c r="F2606" s="130">
        <v>151200</v>
      </c>
      <c r="I2606" s="130">
        <v>2240000</v>
      </c>
      <c r="K2606" s="130">
        <v>0</v>
      </c>
      <c r="O2606" s="205">
        <v>2391200</v>
      </c>
    </row>
    <row r="2607" spans="2:15" x14ac:dyDescent="0.2">
      <c r="B2607" s="130" t="s">
        <v>650</v>
      </c>
      <c r="D2607" s="130">
        <v>1003500978</v>
      </c>
      <c r="F2607" s="130">
        <v>151200</v>
      </c>
      <c r="I2607" s="130">
        <v>0</v>
      </c>
      <c r="K2607" s="130">
        <v>0</v>
      </c>
      <c r="O2607" s="205">
        <v>151200</v>
      </c>
    </row>
    <row r="2608" spans="2:15" x14ac:dyDescent="0.2">
      <c r="B2608" s="130" t="s">
        <v>679</v>
      </c>
      <c r="D2608" s="130">
        <v>1014176036</v>
      </c>
      <c r="F2608" s="130">
        <v>1933200</v>
      </c>
      <c r="I2608" s="130">
        <v>2233333</v>
      </c>
      <c r="K2608" s="130">
        <v>0</v>
      </c>
      <c r="O2608" s="205">
        <v>4166533</v>
      </c>
    </row>
    <row r="2609" spans="2:15" x14ac:dyDescent="0.2">
      <c r="B2609" s="130" t="s">
        <v>683</v>
      </c>
      <c r="D2609" s="130">
        <v>1032483178</v>
      </c>
      <c r="F2609" s="130">
        <v>464400</v>
      </c>
      <c r="I2609" s="130">
        <v>0</v>
      </c>
      <c r="K2609" s="130">
        <v>0</v>
      </c>
      <c r="O2609" s="205">
        <v>464400</v>
      </c>
    </row>
    <row r="2610" spans="2:15" x14ac:dyDescent="0.2">
      <c r="B2610" s="130" t="s">
        <v>689</v>
      </c>
      <c r="D2610" s="130">
        <v>52800030</v>
      </c>
      <c r="F2610" s="130">
        <v>1814400</v>
      </c>
      <c r="I2610" s="130">
        <v>2306667</v>
      </c>
      <c r="K2610" s="130">
        <v>0</v>
      </c>
      <c r="O2610" s="205">
        <v>4121067</v>
      </c>
    </row>
    <row r="2611" spans="2:15" x14ac:dyDescent="0.2">
      <c r="B2611" s="130" t="s">
        <v>695</v>
      </c>
      <c r="D2611" s="130">
        <v>1025522309</v>
      </c>
      <c r="F2611" s="130">
        <v>723600</v>
      </c>
      <c r="I2611" s="130">
        <v>0</v>
      </c>
      <c r="K2611" s="130">
        <v>0</v>
      </c>
      <c r="O2611" s="205">
        <v>723600</v>
      </c>
    </row>
    <row r="2612" spans="2:15" x14ac:dyDescent="0.2">
      <c r="B2612" s="130" t="s">
        <v>698</v>
      </c>
      <c r="D2612" s="130">
        <v>1007428852</v>
      </c>
      <c r="F2612" s="130">
        <v>1587600</v>
      </c>
      <c r="I2612" s="130">
        <v>0</v>
      </c>
      <c r="K2612" s="130">
        <v>0</v>
      </c>
      <c r="O2612" s="205">
        <v>1587600</v>
      </c>
    </row>
    <row r="2613" spans="2:15" x14ac:dyDescent="0.2">
      <c r="B2613" s="130" t="s">
        <v>710</v>
      </c>
      <c r="D2613" s="130" t="s">
        <v>711</v>
      </c>
      <c r="F2613" s="130">
        <v>0</v>
      </c>
      <c r="I2613" s="130">
        <v>546667</v>
      </c>
      <c r="K2613" s="130">
        <v>0</v>
      </c>
      <c r="O2613" s="205">
        <v>546667</v>
      </c>
    </row>
    <row r="2614" spans="2:15" x14ac:dyDescent="0.2">
      <c r="B2614" s="130" t="s">
        <v>716</v>
      </c>
      <c r="D2614" s="130">
        <v>1030525717</v>
      </c>
      <c r="F2614" s="130">
        <v>340200</v>
      </c>
      <c r="I2614" s="130">
        <v>0</v>
      </c>
      <c r="K2614" s="130">
        <v>0</v>
      </c>
      <c r="O2614" s="205">
        <v>340200</v>
      </c>
    </row>
    <row r="2615" spans="2:15" x14ac:dyDescent="0.2">
      <c r="B2615" s="130" t="s">
        <v>718</v>
      </c>
      <c r="D2615" s="130">
        <v>1070730630</v>
      </c>
      <c r="F2615" s="130">
        <v>1825200</v>
      </c>
      <c r="I2615" s="130">
        <v>1420000</v>
      </c>
      <c r="K2615" s="130">
        <v>0</v>
      </c>
      <c r="O2615" s="205">
        <v>3245200</v>
      </c>
    </row>
    <row r="2616" spans="2:15" x14ac:dyDescent="0.2">
      <c r="B2616" s="130" t="s">
        <v>734</v>
      </c>
      <c r="D2616" s="130">
        <v>1001119290</v>
      </c>
      <c r="F2616" s="130">
        <v>86400</v>
      </c>
      <c r="I2616" s="130">
        <v>0</v>
      </c>
      <c r="K2616" s="130">
        <v>0</v>
      </c>
      <c r="O2616" s="205">
        <v>86400</v>
      </c>
    </row>
    <row r="2617" spans="2:15" x14ac:dyDescent="0.2">
      <c r="B2617" s="130" t="s">
        <v>737</v>
      </c>
      <c r="D2617" s="130">
        <v>1022380883</v>
      </c>
      <c r="F2617" s="130">
        <v>0</v>
      </c>
      <c r="I2617" s="130">
        <v>200000</v>
      </c>
      <c r="K2617" s="130">
        <v>0</v>
      </c>
      <c r="O2617" s="205">
        <v>200000</v>
      </c>
    </row>
    <row r="2618" spans="2:15" x14ac:dyDescent="0.2">
      <c r="B2618" s="130" t="s">
        <v>740</v>
      </c>
      <c r="D2618" s="130">
        <v>1000935343</v>
      </c>
      <c r="F2618" s="130">
        <v>0</v>
      </c>
      <c r="I2618" s="130">
        <v>1880000</v>
      </c>
      <c r="K2618" s="130">
        <v>0</v>
      </c>
      <c r="O2618" s="205">
        <v>1880000</v>
      </c>
    </row>
    <row r="2619" spans="2:15" x14ac:dyDescent="0.2">
      <c r="B2619" s="130" t="s">
        <v>744</v>
      </c>
      <c r="D2619" s="130">
        <v>52175422</v>
      </c>
      <c r="F2619" s="130">
        <v>1728000</v>
      </c>
      <c r="I2619" s="130">
        <v>1700000</v>
      </c>
      <c r="K2619" s="130">
        <v>0</v>
      </c>
      <c r="O2619" s="205">
        <v>3428000</v>
      </c>
    </row>
    <row r="2620" spans="2:15" x14ac:dyDescent="0.2">
      <c r="B2620" s="130" t="s">
        <v>761</v>
      </c>
      <c r="D2620" s="130">
        <v>1193088681</v>
      </c>
      <c r="F2620" s="130">
        <v>642600</v>
      </c>
      <c r="I2620" s="130">
        <v>2273335</v>
      </c>
      <c r="K2620" s="130">
        <v>0</v>
      </c>
      <c r="O2620" s="205">
        <v>2915935</v>
      </c>
    </row>
    <row r="2621" spans="2:15" x14ac:dyDescent="0.2">
      <c r="B2621" s="130" t="s">
        <v>762</v>
      </c>
      <c r="D2621" s="130">
        <v>1000460027</v>
      </c>
      <c r="F2621" s="130">
        <v>0</v>
      </c>
      <c r="I2621" s="130">
        <v>53333</v>
      </c>
      <c r="K2621" s="130">
        <v>0</v>
      </c>
      <c r="O2621" s="205">
        <v>53333</v>
      </c>
    </row>
    <row r="2622" spans="2:15" x14ac:dyDescent="0.2">
      <c r="B2622" s="130" t="s">
        <v>763</v>
      </c>
      <c r="D2622" s="130">
        <v>1030627854</v>
      </c>
      <c r="F2622" s="130">
        <v>0</v>
      </c>
      <c r="I2622" s="130">
        <v>666666</v>
      </c>
      <c r="K2622" s="130">
        <v>0</v>
      </c>
      <c r="O2622" s="205">
        <v>666666</v>
      </c>
    </row>
    <row r="2623" spans="2:15" x14ac:dyDescent="0.2">
      <c r="B2623" s="130" t="s">
        <v>767</v>
      </c>
      <c r="D2623" s="130">
        <v>39672920</v>
      </c>
      <c r="F2623" s="130">
        <v>0</v>
      </c>
      <c r="I2623" s="130">
        <v>1186667</v>
      </c>
      <c r="K2623" s="130">
        <v>0</v>
      </c>
      <c r="O2623" s="205">
        <v>1186667</v>
      </c>
    </row>
    <row r="2624" spans="2:15" x14ac:dyDescent="0.2">
      <c r="B2624" s="130" t="s">
        <v>778</v>
      </c>
      <c r="D2624" s="130">
        <v>1000856368</v>
      </c>
      <c r="F2624" s="130">
        <v>0</v>
      </c>
      <c r="I2624" s="130">
        <v>1086667</v>
      </c>
      <c r="K2624" s="130">
        <v>0</v>
      </c>
      <c r="O2624" s="205">
        <v>1086667</v>
      </c>
    </row>
    <row r="2625" spans="2:15" x14ac:dyDescent="0.2">
      <c r="B2625" s="130" t="s">
        <v>782</v>
      </c>
      <c r="D2625" s="130">
        <v>1000378292</v>
      </c>
      <c r="F2625" s="130">
        <v>194400</v>
      </c>
      <c r="I2625" s="130">
        <v>0</v>
      </c>
      <c r="K2625" s="130">
        <v>0</v>
      </c>
      <c r="O2625" s="205">
        <v>194400</v>
      </c>
    </row>
    <row r="2626" spans="2:15" x14ac:dyDescent="0.2">
      <c r="B2626" s="130" t="s">
        <v>786</v>
      </c>
      <c r="D2626" s="130">
        <v>1033096148</v>
      </c>
      <c r="F2626" s="130">
        <v>54000</v>
      </c>
      <c r="I2626" s="130">
        <v>0</v>
      </c>
      <c r="K2626" s="130">
        <v>0</v>
      </c>
      <c r="O2626" s="205">
        <v>54000</v>
      </c>
    </row>
    <row r="2627" spans="2:15" x14ac:dyDescent="0.2">
      <c r="B2627" s="130" t="s">
        <v>787</v>
      </c>
      <c r="D2627" s="130">
        <v>1005929699</v>
      </c>
      <c r="F2627" s="130">
        <v>221400</v>
      </c>
      <c r="I2627" s="130">
        <v>2400000</v>
      </c>
      <c r="K2627" s="130">
        <v>0</v>
      </c>
      <c r="O2627" s="205">
        <v>2621400</v>
      </c>
    </row>
    <row r="2628" spans="2:15" x14ac:dyDescent="0.2">
      <c r="B2628" s="130" t="s">
        <v>794</v>
      </c>
      <c r="D2628" s="130">
        <v>1032457483</v>
      </c>
      <c r="F2628" s="130">
        <v>0</v>
      </c>
      <c r="I2628" s="130">
        <v>873333</v>
      </c>
      <c r="K2628" s="130">
        <v>0</v>
      </c>
      <c r="O2628" s="205">
        <v>873333</v>
      </c>
    </row>
    <row r="2629" spans="2:15" x14ac:dyDescent="0.2">
      <c r="B2629" s="130" t="s">
        <v>795</v>
      </c>
      <c r="D2629" s="130">
        <v>1023039143</v>
      </c>
      <c r="F2629" s="130">
        <v>1900800</v>
      </c>
      <c r="I2629" s="130">
        <v>2166666</v>
      </c>
      <c r="K2629" s="130">
        <v>0</v>
      </c>
      <c r="O2629" s="205">
        <v>4067466</v>
      </c>
    </row>
    <row r="2630" spans="2:15" x14ac:dyDescent="0.2">
      <c r="B2630" s="130" t="s">
        <v>796</v>
      </c>
      <c r="D2630" s="130">
        <v>1001116149</v>
      </c>
      <c r="F2630" s="130">
        <v>1825200</v>
      </c>
      <c r="I2630" s="130">
        <v>2313332</v>
      </c>
      <c r="K2630" s="130">
        <v>0</v>
      </c>
      <c r="O2630" s="205">
        <v>4138532</v>
      </c>
    </row>
    <row r="2631" spans="2:15" x14ac:dyDescent="0.2">
      <c r="B2631" s="130" t="s">
        <v>797</v>
      </c>
      <c r="D2631" s="130">
        <v>1000603427</v>
      </c>
      <c r="F2631" s="130">
        <v>1836000</v>
      </c>
      <c r="I2631" s="130">
        <v>2273333</v>
      </c>
      <c r="K2631" s="130">
        <v>0</v>
      </c>
      <c r="O2631" s="205">
        <v>4109333</v>
      </c>
    </row>
    <row r="2632" spans="2:15" x14ac:dyDescent="0.2">
      <c r="B2632" s="130" t="s">
        <v>809</v>
      </c>
      <c r="D2632" s="130">
        <v>1012320557</v>
      </c>
      <c r="F2632" s="130">
        <v>1706400</v>
      </c>
      <c r="I2632" s="130">
        <v>0</v>
      </c>
      <c r="K2632" s="130">
        <v>0</v>
      </c>
      <c r="O2632" s="205">
        <v>1706400</v>
      </c>
    </row>
    <row r="2633" spans="2:15" x14ac:dyDescent="0.2">
      <c r="B2633" s="130" t="s">
        <v>819</v>
      </c>
      <c r="D2633" s="130">
        <v>1023873022</v>
      </c>
      <c r="F2633" s="130">
        <v>0</v>
      </c>
      <c r="I2633" s="130">
        <v>500000</v>
      </c>
      <c r="K2633" s="130">
        <v>0</v>
      </c>
      <c r="O2633" s="205">
        <v>500000</v>
      </c>
    </row>
    <row r="2634" spans="2:15" x14ac:dyDescent="0.2">
      <c r="B2634" s="130" t="s">
        <v>820</v>
      </c>
      <c r="D2634" s="130">
        <v>1010112736</v>
      </c>
      <c r="F2634" s="130">
        <v>0</v>
      </c>
      <c r="I2634" s="130">
        <v>746666</v>
      </c>
      <c r="K2634" s="130">
        <v>0</v>
      </c>
      <c r="O2634" s="205">
        <v>746666</v>
      </c>
    </row>
    <row r="2635" spans="2:15" x14ac:dyDescent="0.2">
      <c r="B2635" s="130" t="s">
        <v>825</v>
      </c>
      <c r="D2635" s="130">
        <v>1000156072</v>
      </c>
      <c r="F2635" s="130">
        <v>0</v>
      </c>
      <c r="I2635" s="130">
        <v>1186667</v>
      </c>
      <c r="K2635" s="130">
        <v>0</v>
      </c>
      <c r="O2635" s="205">
        <v>1186667</v>
      </c>
    </row>
    <row r="2636" spans="2:15" x14ac:dyDescent="0.2">
      <c r="B2636" s="130" t="s">
        <v>835</v>
      </c>
      <c r="D2636" s="130">
        <v>1034282125</v>
      </c>
      <c r="F2636" s="130">
        <v>993600</v>
      </c>
      <c r="I2636" s="130">
        <v>0</v>
      </c>
      <c r="K2636" s="130">
        <v>0</v>
      </c>
      <c r="O2636" s="205">
        <v>993600</v>
      </c>
    </row>
    <row r="2637" spans="2:15" x14ac:dyDescent="0.2">
      <c r="B2637" s="130" t="s">
        <v>839</v>
      </c>
      <c r="D2637" s="130">
        <v>1023949754</v>
      </c>
      <c r="F2637" s="130">
        <v>0</v>
      </c>
      <c r="I2637" s="130">
        <v>1133334</v>
      </c>
      <c r="K2637" s="130">
        <v>0</v>
      </c>
      <c r="O2637" s="205">
        <v>1133334</v>
      </c>
    </row>
    <row r="2638" spans="2:15" x14ac:dyDescent="0.2">
      <c r="B2638" s="130" t="s">
        <v>850</v>
      </c>
      <c r="D2638" s="130" t="s">
        <v>851</v>
      </c>
      <c r="F2638" s="130">
        <v>0</v>
      </c>
      <c r="I2638" s="130">
        <v>186667</v>
      </c>
      <c r="K2638" s="130">
        <v>0</v>
      </c>
      <c r="O2638" s="205">
        <v>186667</v>
      </c>
    </row>
    <row r="2639" spans="2:15" x14ac:dyDescent="0.2">
      <c r="B2639" s="130" t="s">
        <v>854</v>
      </c>
      <c r="D2639" s="130">
        <v>1034398886</v>
      </c>
      <c r="F2639" s="130">
        <v>1490400</v>
      </c>
      <c r="I2639" s="130">
        <v>0</v>
      </c>
      <c r="K2639" s="130">
        <v>0</v>
      </c>
      <c r="O2639" s="205">
        <v>1490400</v>
      </c>
    </row>
    <row r="2640" spans="2:15" x14ac:dyDescent="0.2">
      <c r="B2640" s="130" t="s">
        <v>860</v>
      </c>
      <c r="D2640" s="130">
        <v>1024566105</v>
      </c>
      <c r="F2640" s="130">
        <v>156600</v>
      </c>
      <c r="I2640" s="130">
        <v>2233333</v>
      </c>
      <c r="K2640" s="130">
        <v>0</v>
      </c>
      <c r="O2640" s="205">
        <v>2389933</v>
      </c>
    </row>
    <row r="2641" spans="1:15" x14ac:dyDescent="0.2">
      <c r="B2641" s="130" t="s">
        <v>861</v>
      </c>
      <c r="D2641" s="130">
        <v>1032455256</v>
      </c>
      <c r="F2641" s="130">
        <v>534600</v>
      </c>
      <c r="I2641" s="130">
        <v>1119999</v>
      </c>
      <c r="K2641" s="130">
        <v>0</v>
      </c>
      <c r="O2641" s="205">
        <v>1654599</v>
      </c>
    </row>
    <row r="2642" spans="1:15" x14ac:dyDescent="0.2">
      <c r="B2642" s="130" t="s">
        <v>863</v>
      </c>
      <c r="D2642" s="130">
        <v>1001203918</v>
      </c>
      <c r="F2642" s="130">
        <v>0</v>
      </c>
      <c r="I2642" s="130">
        <v>400000</v>
      </c>
      <c r="K2642" s="130">
        <v>0</v>
      </c>
      <c r="O2642" s="205">
        <v>400000</v>
      </c>
    </row>
    <row r="2643" spans="1:15" x14ac:dyDescent="0.2">
      <c r="B2643" s="130" t="s">
        <v>875</v>
      </c>
      <c r="D2643" s="130">
        <v>1000135028</v>
      </c>
      <c r="F2643" s="130">
        <v>1301400</v>
      </c>
      <c r="I2643" s="130">
        <v>0</v>
      </c>
      <c r="K2643" s="130">
        <v>0</v>
      </c>
      <c r="O2643" s="205">
        <v>1301400</v>
      </c>
    </row>
    <row r="2644" spans="1:15" x14ac:dyDescent="0.2">
      <c r="B2644" s="130" t="s">
        <v>884</v>
      </c>
      <c r="D2644" s="130">
        <v>1031803151</v>
      </c>
      <c r="F2644" s="130">
        <v>0</v>
      </c>
      <c r="I2644" s="130">
        <v>1786666</v>
      </c>
      <c r="K2644" s="130">
        <v>0</v>
      </c>
      <c r="O2644" s="205">
        <v>1786666</v>
      </c>
    </row>
    <row r="2645" spans="1:15" x14ac:dyDescent="0.2">
      <c r="B2645" s="130" t="s">
        <v>885</v>
      </c>
      <c r="D2645" s="130">
        <v>1001116451</v>
      </c>
      <c r="F2645" s="130">
        <v>1868400</v>
      </c>
      <c r="I2645" s="130">
        <v>2333333</v>
      </c>
      <c r="K2645" s="130">
        <v>0</v>
      </c>
      <c r="O2645" s="205">
        <v>4201733</v>
      </c>
    </row>
    <row r="2646" spans="1:15" x14ac:dyDescent="0.2">
      <c r="B2646" s="130" t="s">
        <v>912</v>
      </c>
      <c r="D2646" s="130">
        <v>1001203567</v>
      </c>
      <c r="F2646" s="130">
        <v>64800</v>
      </c>
      <c r="I2646" s="130">
        <v>0</v>
      </c>
      <c r="K2646" s="130">
        <v>0</v>
      </c>
      <c r="O2646" s="205">
        <v>64800</v>
      </c>
    </row>
    <row r="2647" spans="1:15" x14ac:dyDescent="0.2">
      <c r="B2647" s="130" t="s">
        <v>918</v>
      </c>
      <c r="D2647" s="130">
        <v>1001044701</v>
      </c>
      <c r="F2647" s="130">
        <v>270000</v>
      </c>
      <c r="I2647" s="130">
        <v>0</v>
      </c>
      <c r="K2647" s="130">
        <v>0</v>
      </c>
      <c r="O2647" s="205">
        <v>270000</v>
      </c>
    </row>
    <row r="2648" spans="1:15" x14ac:dyDescent="0.2">
      <c r="B2648" s="130" t="s">
        <v>919</v>
      </c>
      <c r="D2648" s="130">
        <v>1068930132</v>
      </c>
      <c r="F2648" s="130">
        <v>0</v>
      </c>
      <c r="I2648" s="130">
        <v>660000</v>
      </c>
      <c r="K2648" s="130">
        <v>0</v>
      </c>
      <c r="O2648" s="205">
        <v>660000</v>
      </c>
    </row>
    <row r="2649" spans="1:15" x14ac:dyDescent="0.2">
      <c r="B2649" s="130" t="s">
        <v>928</v>
      </c>
      <c r="D2649" s="130">
        <v>1000573125</v>
      </c>
      <c r="F2649" s="130">
        <v>0</v>
      </c>
      <c r="I2649" s="130">
        <v>962142</v>
      </c>
      <c r="K2649" s="130">
        <v>0</v>
      </c>
      <c r="O2649" s="205">
        <v>962142</v>
      </c>
    </row>
    <row r="2650" spans="1:15" x14ac:dyDescent="0.2">
      <c r="B2650" s="130" t="s">
        <v>930</v>
      </c>
      <c r="D2650" s="130">
        <v>1013677661</v>
      </c>
      <c r="F2650" s="130">
        <v>1749600</v>
      </c>
      <c r="I2650" s="130">
        <v>0</v>
      </c>
      <c r="K2650" s="130">
        <v>0</v>
      </c>
      <c r="O2650" s="205">
        <v>1749600</v>
      </c>
    </row>
    <row r="2651" spans="1:15" x14ac:dyDescent="0.2">
      <c r="B2651" s="130" t="s">
        <v>931</v>
      </c>
      <c r="D2651" s="130">
        <v>46683454</v>
      </c>
      <c r="F2651" s="130">
        <v>1884600</v>
      </c>
      <c r="I2651" s="130">
        <v>2213333</v>
      </c>
      <c r="K2651" s="130">
        <v>0</v>
      </c>
      <c r="O2651" s="205">
        <v>4097933</v>
      </c>
    </row>
    <row r="2652" spans="1:15" x14ac:dyDescent="0.2">
      <c r="B2652" s="130" t="s">
        <v>935</v>
      </c>
      <c r="D2652" s="130">
        <v>1014862974</v>
      </c>
      <c r="F2652" s="130">
        <v>0</v>
      </c>
      <c r="I2652" s="130">
        <v>966667</v>
      </c>
      <c r="K2652" s="130">
        <v>0</v>
      </c>
      <c r="O2652" s="205">
        <v>966667</v>
      </c>
    </row>
    <row r="2653" spans="1:15" x14ac:dyDescent="0.2">
      <c r="B2653" s="130" t="s">
        <v>937</v>
      </c>
      <c r="D2653" s="130">
        <v>1031155767</v>
      </c>
      <c r="F2653" s="130">
        <v>1900800</v>
      </c>
      <c r="I2653" s="130">
        <v>2326667</v>
      </c>
      <c r="K2653" s="130">
        <v>0</v>
      </c>
      <c r="O2653" s="205">
        <v>4227467</v>
      </c>
    </row>
    <row r="2654" spans="1:15" x14ac:dyDescent="0.2">
      <c r="B2654" s="130" t="s">
        <v>939</v>
      </c>
      <c r="D2654" s="130">
        <v>1005995975</v>
      </c>
      <c r="F2654" s="130">
        <v>1053000</v>
      </c>
      <c r="I2654" s="130">
        <v>0</v>
      </c>
      <c r="K2654" s="130">
        <v>0</v>
      </c>
      <c r="O2654" s="205">
        <v>1053000</v>
      </c>
    </row>
    <row r="2655" spans="1:15" x14ac:dyDescent="0.2">
      <c r="A2655" s="130" t="s">
        <v>1329</v>
      </c>
      <c r="F2655" s="130">
        <v>54682345.719999999</v>
      </c>
      <c r="I2655" s="130">
        <v>76754635.549999997</v>
      </c>
      <c r="K2655" s="130">
        <v>0</v>
      </c>
      <c r="O2655" s="205">
        <v>131436981.27</v>
      </c>
    </row>
    <row r="2656" spans="1:15" x14ac:dyDescent="0.2">
      <c r="B2656" s="130" t="s">
        <v>378</v>
      </c>
      <c r="D2656" s="130">
        <v>52286338</v>
      </c>
      <c r="F2656" s="130">
        <v>1645767.54</v>
      </c>
      <c r="I2656" s="130">
        <v>1771102</v>
      </c>
      <c r="K2656" s="130">
        <v>0</v>
      </c>
      <c r="O2656" s="205">
        <v>3416869.54</v>
      </c>
    </row>
    <row r="2657" spans="2:15" x14ac:dyDescent="0.2">
      <c r="B2657" s="130" t="s">
        <v>385</v>
      </c>
      <c r="D2657" s="130">
        <v>1010840246</v>
      </c>
      <c r="F2657" s="130">
        <v>499133.6</v>
      </c>
      <c r="I2657" s="130">
        <v>1384024</v>
      </c>
      <c r="K2657" s="130">
        <v>0</v>
      </c>
      <c r="O2657" s="205">
        <v>1883157.6</v>
      </c>
    </row>
    <row r="2658" spans="2:15" x14ac:dyDescent="0.2">
      <c r="B2658" s="130" t="s">
        <v>392</v>
      </c>
      <c r="D2658" s="130">
        <v>1000591042</v>
      </c>
      <c r="F2658" s="130">
        <v>1659899.72</v>
      </c>
      <c r="I2658" s="130">
        <v>1683885</v>
      </c>
      <c r="K2658" s="130">
        <v>0</v>
      </c>
      <c r="O2658" s="205">
        <v>3343784.72</v>
      </c>
    </row>
    <row r="2659" spans="2:15" x14ac:dyDescent="0.2">
      <c r="B2659" s="130" t="s">
        <v>399</v>
      </c>
      <c r="D2659" s="130">
        <v>1022968626</v>
      </c>
      <c r="F2659" s="130">
        <v>0</v>
      </c>
      <c r="I2659" s="130">
        <v>985145</v>
      </c>
      <c r="K2659" s="130">
        <v>0</v>
      </c>
      <c r="O2659" s="205">
        <v>985145</v>
      </c>
    </row>
    <row r="2660" spans="2:15" x14ac:dyDescent="0.2">
      <c r="B2660" s="130" t="s">
        <v>427</v>
      </c>
      <c r="D2660" s="130" t="s">
        <v>428</v>
      </c>
      <c r="F2660" s="130">
        <v>1995701.4</v>
      </c>
      <c r="I2660" s="130">
        <v>2705061</v>
      </c>
      <c r="K2660" s="130">
        <v>0</v>
      </c>
      <c r="O2660" s="205">
        <v>4700762.4000000004</v>
      </c>
    </row>
    <row r="2661" spans="2:15" x14ac:dyDescent="0.2">
      <c r="B2661" s="130" t="s">
        <v>429</v>
      </c>
      <c r="D2661" s="130">
        <v>1007005713</v>
      </c>
      <c r="F2661" s="130">
        <v>376487.58</v>
      </c>
      <c r="I2661" s="130">
        <v>0</v>
      </c>
      <c r="K2661" s="130">
        <v>0</v>
      </c>
      <c r="O2661" s="205">
        <v>376487.58</v>
      </c>
    </row>
    <row r="2662" spans="2:15" x14ac:dyDescent="0.2">
      <c r="B2662" s="130" t="s">
        <v>432</v>
      </c>
      <c r="D2662" s="130">
        <v>52799524</v>
      </c>
      <c r="F2662" s="130">
        <v>1610369.62</v>
      </c>
      <c r="I2662" s="130">
        <v>220597</v>
      </c>
      <c r="K2662" s="130">
        <v>0</v>
      </c>
      <c r="O2662" s="205">
        <v>1830966.62</v>
      </c>
    </row>
    <row r="2663" spans="2:15" x14ac:dyDescent="0.2">
      <c r="B2663" s="130" t="s">
        <v>433</v>
      </c>
      <c r="D2663" s="130">
        <v>1016106465</v>
      </c>
      <c r="F2663" s="130">
        <v>188243.75</v>
      </c>
      <c r="I2663" s="130">
        <v>328654</v>
      </c>
      <c r="K2663" s="130">
        <v>0</v>
      </c>
      <c r="O2663" s="205">
        <v>516897.75</v>
      </c>
    </row>
    <row r="2664" spans="2:15" x14ac:dyDescent="0.2">
      <c r="B2664" s="130" t="s">
        <v>448</v>
      </c>
      <c r="D2664" s="130">
        <v>51913231</v>
      </c>
      <c r="F2664" s="130">
        <v>479000.1</v>
      </c>
      <c r="I2664" s="130">
        <v>0</v>
      </c>
      <c r="K2664" s="130">
        <v>0</v>
      </c>
      <c r="O2664" s="205">
        <v>479000.1</v>
      </c>
    </row>
    <row r="2665" spans="2:15" x14ac:dyDescent="0.2">
      <c r="B2665" s="130" t="s">
        <v>449</v>
      </c>
      <c r="D2665" s="130" t="s">
        <v>450</v>
      </c>
      <c r="F2665" s="130">
        <v>0</v>
      </c>
      <c r="I2665" s="130">
        <v>4442666</v>
      </c>
      <c r="K2665" s="130">
        <v>0</v>
      </c>
      <c r="O2665" s="205">
        <v>4442666</v>
      </c>
    </row>
    <row r="2666" spans="2:15" x14ac:dyDescent="0.2">
      <c r="B2666" s="130" t="s">
        <v>457</v>
      </c>
      <c r="D2666" s="130">
        <v>51999468</v>
      </c>
      <c r="F2666" s="130">
        <v>1697929</v>
      </c>
      <c r="I2666" s="130">
        <v>1685730</v>
      </c>
      <c r="K2666" s="130">
        <v>0</v>
      </c>
      <c r="O2666" s="205">
        <v>3383659</v>
      </c>
    </row>
    <row r="2667" spans="2:15" x14ac:dyDescent="0.2">
      <c r="B2667" s="130" t="s">
        <v>460</v>
      </c>
      <c r="D2667" s="130">
        <v>1023872258</v>
      </c>
      <c r="F2667" s="130">
        <v>285276.59999999998</v>
      </c>
      <c r="I2667" s="130">
        <v>0</v>
      </c>
      <c r="K2667" s="130">
        <v>0</v>
      </c>
      <c r="O2667" s="205">
        <v>285276.59999999998</v>
      </c>
    </row>
    <row r="2668" spans="2:15" x14ac:dyDescent="0.2">
      <c r="B2668" s="130" t="s">
        <v>461</v>
      </c>
      <c r="D2668" s="130">
        <v>1000213395</v>
      </c>
      <c r="F2668" s="130">
        <v>0</v>
      </c>
      <c r="I2668" s="130">
        <v>1406475</v>
      </c>
      <c r="K2668" s="130">
        <v>0</v>
      </c>
      <c r="O2668" s="205">
        <v>1406475</v>
      </c>
    </row>
    <row r="2669" spans="2:15" x14ac:dyDescent="0.2">
      <c r="B2669" s="130" t="s">
        <v>462</v>
      </c>
      <c r="D2669" s="130">
        <v>1031803919</v>
      </c>
      <c r="F2669" s="130">
        <v>0</v>
      </c>
      <c r="I2669" s="130">
        <v>446285</v>
      </c>
      <c r="K2669" s="130">
        <v>0</v>
      </c>
      <c r="O2669" s="205">
        <v>446285</v>
      </c>
    </row>
    <row r="2670" spans="2:15" x14ac:dyDescent="0.2">
      <c r="B2670" s="130" t="s">
        <v>477</v>
      </c>
      <c r="D2670" s="130">
        <v>1022968485</v>
      </c>
      <c r="F2670" s="130">
        <v>250991.72</v>
      </c>
      <c r="I2670" s="130">
        <v>59289</v>
      </c>
      <c r="K2670" s="130">
        <v>0</v>
      </c>
      <c r="O2670" s="205">
        <v>310280.71999999997</v>
      </c>
    </row>
    <row r="2671" spans="2:15" x14ac:dyDescent="0.2">
      <c r="B2671" s="130" t="s">
        <v>485</v>
      </c>
      <c r="D2671" s="130">
        <v>1019022306</v>
      </c>
      <c r="F2671" s="130">
        <v>1234371.6000000001</v>
      </c>
      <c r="I2671" s="130">
        <v>1250983</v>
      </c>
      <c r="K2671" s="130">
        <v>0</v>
      </c>
      <c r="O2671" s="205">
        <v>2485354.6</v>
      </c>
    </row>
    <row r="2672" spans="2:15" x14ac:dyDescent="0.2">
      <c r="B2672" s="130" t="s">
        <v>493</v>
      </c>
      <c r="D2672" s="130" t="s">
        <v>494</v>
      </c>
      <c r="F2672" s="130">
        <v>1949456.94</v>
      </c>
      <c r="I2672" s="130">
        <v>2685037</v>
      </c>
      <c r="K2672" s="130">
        <v>0</v>
      </c>
      <c r="O2672" s="205">
        <v>4634493.9400000004</v>
      </c>
    </row>
    <row r="2673" spans="2:15" x14ac:dyDescent="0.2">
      <c r="B2673" s="130" t="s">
        <v>511</v>
      </c>
      <c r="D2673" s="130">
        <v>1001272761</v>
      </c>
      <c r="F2673" s="130">
        <v>1417253.07</v>
      </c>
      <c r="I2673" s="130">
        <v>1601521</v>
      </c>
      <c r="K2673" s="130">
        <v>0</v>
      </c>
      <c r="O2673" s="205">
        <v>3018774.07</v>
      </c>
    </row>
    <row r="2674" spans="2:15" x14ac:dyDescent="0.2">
      <c r="B2674" s="130" t="s">
        <v>516</v>
      </c>
      <c r="D2674" s="130">
        <v>1072663481</v>
      </c>
      <c r="F2674" s="130">
        <v>0</v>
      </c>
      <c r="I2674" s="130">
        <v>669853</v>
      </c>
      <c r="K2674" s="130">
        <v>0</v>
      </c>
      <c r="O2674" s="205">
        <v>669853</v>
      </c>
    </row>
    <row r="2675" spans="2:15" x14ac:dyDescent="0.2">
      <c r="B2675" s="130" t="s">
        <v>517</v>
      </c>
      <c r="D2675" s="130">
        <v>1002457670</v>
      </c>
      <c r="F2675" s="130">
        <v>0</v>
      </c>
      <c r="I2675" s="130">
        <v>1390303.55</v>
      </c>
      <c r="K2675" s="130">
        <v>0</v>
      </c>
      <c r="O2675" s="205">
        <v>1390303.55</v>
      </c>
    </row>
    <row r="2676" spans="2:15" x14ac:dyDescent="0.2">
      <c r="B2676" s="130" t="s">
        <v>530</v>
      </c>
      <c r="D2676" s="130">
        <v>1032449935</v>
      </c>
      <c r="F2676" s="130">
        <v>0</v>
      </c>
      <c r="I2676" s="130">
        <v>994031</v>
      </c>
      <c r="K2676" s="130">
        <v>0</v>
      </c>
      <c r="O2676" s="205">
        <v>994031</v>
      </c>
    </row>
    <row r="2677" spans="2:15" x14ac:dyDescent="0.2">
      <c r="B2677" s="130" t="s">
        <v>532</v>
      </c>
      <c r="D2677" s="130">
        <v>1029141693</v>
      </c>
      <c r="F2677" s="130">
        <v>0</v>
      </c>
      <c r="I2677" s="130">
        <v>792546</v>
      </c>
      <c r="K2677" s="130">
        <v>0</v>
      </c>
      <c r="O2677" s="205">
        <v>792546</v>
      </c>
    </row>
    <row r="2678" spans="2:15" x14ac:dyDescent="0.2">
      <c r="B2678" s="130" t="s">
        <v>541</v>
      </c>
      <c r="D2678" s="130">
        <v>1016020802</v>
      </c>
      <c r="F2678" s="130">
        <v>0</v>
      </c>
      <c r="I2678" s="130">
        <v>456743</v>
      </c>
      <c r="K2678" s="130">
        <v>0</v>
      </c>
      <c r="O2678" s="205">
        <v>456743</v>
      </c>
    </row>
    <row r="2679" spans="2:15" x14ac:dyDescent="0.2">
      <c r="B2679" s="130" t="s">
        <v>549</v>
      </c>
      <c r="D2679" s="130">
        <v>1023934439</v>
      </c>
      <c r="F2679" s="130">
        <v>175694.19</v>
      </c>
      <c r="I2679" s="130">
        <v>135238</v>
      </c>
      <c r="K2679" s="130">
        <v>0</v>
      </c>
      <c r="O2679" s="205">
        <v>310932.19</v>
      </c>
    </row>
    <row r="2680" spans="2:15" x14ac:dyDescent="0.2">
      <c r="B2680" s="130" t="s">
        <v>552</v>
      </c>
      <c r="D2680" s="130">
        <v>1000572171</v>
      </c>
      <c r="F2680" s="130">
        <v>0</v>
      </c>
      <c r="I2680" s="130">
        <v>517015</v>
      </c>
      <c r="K2680" s="130">
        <v>0</v>
      </c>
      <c r="O2680" s="205">
        <v>517015</v>
      </c>
    </row>
    <row r="2681" spans="2:15" x14ac:dyDescent="0.2">
      <c r="B2681" s="130" t="s">
        <v>560</v>
      </c>
      <c r="D2681" s="130">
        <v>1025140522</v>
      </c>
      <c r="F2681" s="130">
        <v>0</v>
      </c>
      <c r="I2681" s="130">
        <v>135238</v>
      </c>
      <c r="K2681" s="130">
        <v>0</v>
      </c>
      <c r="O2681" s="205">
        <v>135238</v>
      </c>
    </row>
    <row r="2682" spans="2:15" x14ac:dyDescent="0.2">
      <c r="B2682" s="130" t="s">
        <v>601</v>
      </c>
      <c r="D2682" s="130">
        <v>1015428805</v>
      </c>
      <c r="F2682" s="130">
        <v>0</v>
      </c>
      <c r="I2682" s="130">
        <v>437325</v>
      </c>
      <c r="K2682" s="130">
        <v>0</v>
      </c>
      <c r="O2682" s="205">
        <v>437325</v>
      </c>
    </row>
    <row r="2683" spans="2:15" x14ac:dyDescent="0.2">
      <c r="B2683" s="130" t="s">
        <v>602</v>
      </c>
      <c r="D2683" s="130">
        <v>1033763162</v>
      </c>
      <c r="F2683" s="130">
        <v>64583</v>
      </c>
      <c r="I2683" s="130">
        <v>0</v>
      </c>
      <c r="K2683" s="130">
        <v>0</v>
      </c>
      <c r="O2683" s="205">
        <v>64583</v>
      </c>
    </row>
    <row r="2684" spans="2:15" x14ac:dyDescent="0.2">
      <c r="B2684" s="130" t="s">
        <v>608</v>
      </c>
      <c r="D2684" s="130">
        <v>1016108806</v>
      </c>
      <c r="F2684" s="130">
        <v>1610346.08</v>
      </c>
      <c r="I2684" s="130">
        <v>1734203</v>
      </c>
      <c r="K2684" s="130">
        <v>0</v>
      </c>
      <c r="O2684" s="205">
        <v>3344549.08</v>
      </c>
    </row>
    <row r="2685" spans="2:15" x14ac:dyDescent="0.2">
      <c r="B2685" s="130" t="s">
        <v>612</v>
      </c>
      <c r="D2685" s="130">
        <v>1034778843</v>
      </c>
      <c r="F2685" s="130">
        <v>0</v>
      </c>
      <c r="I2685" s="130">
        <v>526317</v>
      </c>
      <c r="K2685" s="130">
        <v>0</v>
      </c>
      <c r="O2685" s="205">
        <v>526317</v>
      </c>
    </row>
    <row r="2686" spans="2:15" x14ac:dyDescent="0.2">
      <c r="B2686" s="130" t="s">
        <v>613</v>
      </c>
      <c r="D2686" s="130">
        <v>1057607910</v>
      </c>
      <c r="F2686" s="130">
        <v>1697929</v>
      </c>
      <c r="I2686" s="130">
        <v>436107</v>
      </c>
      <c r="K2686" s="130">
        <v>0</v>
      </c>
      <c r="O2686" s="205">
        <v>2134036</v>
      </c>
    </row>
    <row r="2687" spans="2:15" x14ac:dyDescent="0.2">
      <c r="B2687" s="130" t="s">
        <v>614</v>
      </c>
      <c r="D2687" s="130">
        <v>1018424689</v>
      </c>
      <c r="F2687" s="130">
        <v>0</v>
      </c>
      <c r="I2687" s="130">
        <v>474810</v>
      </c>
      <c r="K2687" s="130">
        <v>0</v>
      </c>
      <c r="O2687" s="205">
        <v>474810</v>
      </c>
    </row>
    <row r="2688" spans="2:15" x14ac:dyDescent="0.2">
      <c r="B2688" s="130" t="s">
        <v>628</v>
      </c>
      <c r="D2688" s="130">
        <v>66711901</v>
      </c>
      <c r="F2688" s="130">
        <v>1659899.72</v>
      </c>
      <c r="I2688" s="130">
        <v>0</v>
      </c>
      <c r="K2688" s="130">
        <v>0</v>
      </c>
      <c r="O2688" s="205">
        <v>1659899.72</v>
      </c>
    </row>
    <row r="2689" spans="2:15" x14ac:dyDescent="0.2">
      <c r="B2689" s="130" t="s">
        <v>640</v>
      </c>
      <c r="D2689" s="130">
        <v>1109494297</v>
      </c>
      <c r="F2689" s="130">
        <v>0</v>
      </c>
      <c r="I2689" s="130">
        <v>1582284</v>
      </c>
      <c r="K2689" s="130">
        <v>0</v>
      </c>
      <c r="O2689" s="205">
        <v>1582284</v>
      </c>
    </row>
    <row r="2690" spans="2:15" x14ac:dyDescent="0.2">
      <c r="B2690" s="130" t="s">
        <v>641</v>
      </c>
      <c r="D2690" s="130">
        <v>1034776666</v>
      </c>
      <c r="F2690" s="130">
        <v>1492550.6</v>
      </c>
      <c r="I2690" s="130">
        <v>1646607</v>
      </c>
      <c r="K2690" s="130">
        <v>0</v>
      </c>
      <c r="O2690" s="205">
        <v>3139157.6</v>
      </c>
    </row>
    <row r="2691" spans="2:15" x14ac:dyDescent="0.2">
      <c r="B2691" s="130" t="s">
        <v>642</v>
      </c>
      <c r="D2691" s="130">
        <v>1023000463</v>
      </c>
      <c r="F2691" s="130">
        <v>422274.89</v>
      </c>
      <c r="I2691" s="130">
        <v>0</v>
      </c>
      <c r="K2691" s="130">
        <v>0</v>
      </c>
      <c r="O2691" s="205">
        <v>422274.89</v>
      </c>
    </row>
    <row r="2692" spans="2:15" x14ac:dyDescent="0.2">
      <c r="B2692" s="130" t="s">
        <v>644</v>
      </c>
      <c r="D2692" s="130">
        <v>1023368325</v>
      </c>
      <c r="F2692" s="130">
        <v>62773</v>
      </c>
      <c r="I2692" s="130">
        <v>0</v>
      </c>
      <c r="K2692" s="130">
        <v>0</v>
      </c>
      <c r="O2692" s="205">
        <v>62773</v>
      </c>
    </row>
    <row r="2693" spans="2:15" x14ac:dyDescent="0.2">
      <c r="B2693" s="130" t="s">
        <v>646</v>
      </c>
      <c r="D2693" s="130">
        <v>1016055423</v>
      </c>
      <c r="F2693" s="130">
        <v>346169.4</v>
      </c>
      <c r="I2693" s="130">
        <v>65798</v>
      </c>
      <c r="K2693" s="130">
        <v>0</v>
      </c>
      <c r="O2693" s="205">
        <v>411967.4</v>
      </c>
    </row>
    <row r="2694" spans="2:15" x14ac:dyDescent="0.2">
      <c r="B2694" s="130" t="s">
        <v>647</v>
      </c>
      <c r="D2694" s="130">
        <v>1032797110</v>
      </c>
      <c r="F2694" s="130">
        <v>117129.46</v>
      </c>
      <c r="I2694" s="130">
        <v>1530475</v>
      </c>
      <c r="K2694" s="130">
        <v>0</v>
      </c>
      <c r="O2694" s="205">
        <v>1647604.46</v>
      </c>
    </row>
    <row r="2695" spans="2:15" x14ac:dyDescent="0.2">
      <c r="B2695" s="130" t="s">
        <v>650</v>
      </c>
      <c r="D2695" s="130">
        <v>1003500978</v>
      </c>
      <c r="F2695" s="130">
        <v>124596.22</v>
      </c>
      <c r="I2695" s="130">
        <v>0</v>
      </c>
      <c r="K2695" s="130">
        <v>0</v>
      </c>
      <c r="O2695" s="205">
        <v>124596.22</v>
      </c>
    </row>
    <row r="2696" spans="2:15" x14ac:dyDescent="0.2">
      <c r="B2696" s="130" t="s">
        <v>679</v>
      </c>
      <c r="D2696" s="130">
        <v>1014176036</v>
      </c>
      <c r="F2696" s="130">
        <v>1491650.96</v>
      </c>
      <c r="I2696" s="130">
        <v>1533873</v>
      </c>
      <c r="K2696" s="130">
        <v>0</v>
      </c>
      <c r="O2696" s="205">
        <v>3025523.96</v>
      </c>
    </row>
    <row r="2697" spans="2:15" x14ac:dyDescent="0.2">
      <c r="B2697" s="130" t="s">
        <v>683</v>
      </c>
      <c r="D2697" s="130">
        <v>1032483178</v>
      </c>
      <c r="F2697" s="130">
        <v>402711.1</v>
      </c>
      <c r="I2697" s="130">
        <v>0</v>
      </c>
      <c r="K2697" s="130">
        <v>0</v>
      </c>
      <c r="O2697" s="205">
        <v>402711.1</v>
      </c>
    </row>
    <row r="2698" spans="2:15" x14ac:dyDescent="0.2">
      <c r="B2698" s="130" t="s">
        <v>689</v>
      </c>
      <c r="D2698" s="130">
        <v>52800030</v>
      </c>
      <c r="F2698" s="130">
        <v>1612363.24</v>
      </c>
      <c r="I2698" s="130">
        <v>1751864</v>
      </c>
      <c r="K2698" s="130">
        <v>0</v>
      </c>
      <c r="O2698" s="205">
        <v>3364227.24</v>
      </c>
    </row>
    <row r="2699" spans="2:15" x14ac:dyDescent="0.2">
      <c r="B2699" s="130" t="s">
        <v>695</v>
      </c>
      <c r="D2699" s="130">
        <v>1025522309</v>
      </c>
      <c r="F2699" s="130">
        <v>566800.26</v>
      </c>
      <c r="I2699" s="130">
        <v>0</v>
      </c>
      <c r="K2699" s="130">
        <v>0</v>
      </c>
      <c r="O2699" s="205">
        <v>566800.26</v>
      </c>
    </row>
    <row r="2700" spans="2:15" x14ac:dyDescent="0.2">
      <c r="B2700" s="130" t="s">
        <v>698</v>
      </c>
      <c r="D2700" s="130">
        <v>1007428852</v>
      </c>
      <c r="F2700" s="130">
        <v>1220911.94</v>
      </c>
      <c r="I2700" s="130">
        <v>0</v>
      </c>
      <c r="K2700" s="130">
        <v>0</v>
      </c>
      <c r="O2700" s="205">
        <v>1220911.94</v>
      </c>
    </row>
    <row r="2701" spans="2:15" x14ac:dyDescent="0.2">
      <c r="B2701" s="130" t="s">
        <v>710</v>
      </c>
      <c r="D2701" s="130" t="s">
        <v>711</v>
      </c>
      <c r="F2701" s="130">
        <v>0</v>
      </c>
      <c r="I2701" s="130">
        <v>369650</v>
      </c>
      <c r="K2701" s="130">
        <v>0</v>
      </c>
      <c r="O2701" s="205">
        <v>369650</v>
      </c>
    </row>
    <row r="2702" spans="2:15" x14ac:dyDescent="0.2">
      <c r="B2702" s="130" t="s">
        <v>716</v>
      </c>
      <c r="D2702" s="130">
        <v>1030525717</v>
      </c>
      <c r="F2702" s="130">
        <v>240061.18</v>
      </c>
      <c r="I2702" s="130">
        <v>0</v>
      </c>
      <c r="K2702" s="130">
        <v>0</v>
      </c>
      <c r="O2702" s="205">
        <v>240061.18</v>
      </c>
    </row>
    <row r="2703" spans="2:15" x14ac:dyDescent="0.2">
      <c r="B2703" s="130" t="s">
        <v>718</v>
      </c>
      <c r="D2703" s="130">
        <v>1070730630</v>
      </c>
      <c r="F2703" s="130">
        <v>1556651.03</v>
      </c>
      <c r="I2703" s="130">
        <v>1647817</v>
      </c>
      <c r="K2703" s="130">
        <v>0</v>
      </c>
      <c r="O2703" s="205">
        <v>3204468.03</v>
      </c>
    </row>
    <row r="2704" spans="2:15" x14ac:dyDescent="0.2">
      <c r="B2704" s="130" t="s">
        <v>734</v>
      </c>
      <c r="D2704" s="130">
        <v>1001119290</v>
      </c>
      <c r="F2704" s="130">
        <v>56023</v>
      </c>
      <c r="I2704" s="130">
        <v>0</v>
      </c>
      <c r="K2704" s="130">
        <v>0</v>
      </c>
      <c r="O2704" s="205">
        <v>56023</v>
      </c>
    </row>
    <row r="2705" spans="2:15" x14ac:dyDescent="0.2">
      <c r="B2705" s="130" t="s">
        <v>737</v>
      </c>
      <c r="D2705" s="130">
        <v>1022380883</v>
      </c>
      <c r="F2705" s="130">
        <v>0</v>
      </c>
      <c r="I2705" s="130">
        <v>135238</v>
      </c>
      <c r="K2705" s="130">
        <v>0</v>
      </c>
      <c r="O2705" s="205">
        <v>135238</v>
      </c>
    </row>
    <row r="2706" spans="2:15" x14ac:dyDescent="0.2">
      <c r="B2706" s="130" t="s">
        <v>740</v>
      </c>
      <c r="D2706" s="130">
        <v>1000935343</v>
      </c>
      <c r="F2706" s="130">
        <v>0</v>
      </c>
      <c r="I2706" s="130">
        <v>1472501</v>
      </c>
      <c r="K2706" s="130">
        <v>0</v>
      </c>
      <c r="O2706" s="205">
        <v>1472501</v>
      </c>
    </row>
    <row r="2707" spans="2:15" x14ac:dyDescent="0.2">
      <c r="B2707" s="130" t="s">
        <v>744</v>
      </c>
      <c r="D2707" s="130">
        <v>52175422</v>
      </c>
      <c r="F2707" s="130">
        <v>1878994.74</v>
      </c>
      <c r="I2707" s="130">
        <v>1588267</v>
      </c>
      <c r="K2707" s="130">
        <v>0</v>
      </c>
      <c r="O2707" s="205">
        <v>3467261.74</v>
      </c>
    </row>
    <row r="2708" spans="2:15" x14ac:dyDescent="0.2">
      <c r="B2708" s="130" t="s">
        <v>761</v>
      </c>
      <c r="D2708" s="130">
        <v>1193088681</v>
      </c>
      <c r="F2708" s="130">
        <v>497800.2</v>
      </c>
      <c r="I2708" s="130">
        <v>1560494</v>
      </c>
      <c r="K2708" s="130">
        <v>0</v>
      </c>
      <c r="O2708" s="205">
        <v>2058294.2</v>
      </c>
    </row>
    <row r="2709" spans="2:15" x14ac:dyDescent="0.2">
      <c r="B2709" s="130" t="s">
        <v>762</v>
      </c>
      <c r="D2709" s="130">
        <v>1000460027</v>
      </c>
      <c r="F2709" s="130">
        <v>0</v>
      </c>
      <c r="I2709" s="130">
        <v>36078</v>
      </c>
      <c r="K2709" s="130">
        <v>0</v>
      </c>
      <c r="O2709" s="205">
        <v>36078</v>
      </c>
    </row>
    <row r="2710" spans="2:15" x14ac:dyDescent="0.2">
      <c r="B2710" s="130" t="s">
        <v>763</v>
      </c>
      <c r="D2710" s="130">
        <v>1030627854</v>
      </c>
      <c r="F2710" s="130">
        <v>0</v>
      </c>
      <c r="I2710" s="130">
        <v>494271</v>
      </c>
      <c r="K2710" s="130">
        <v>0</v>
      </c>
      <c r="O2710" s="205">
        <v>494271</v>
      </c>
    </row>
    <row r="2711" spans="2:15" x14ac:dyDescent="0.2">
      <c r="B2711" s="130" t="s">
        <v>767</v>
      </c>
      <c r="D2711" s="130">
        <v>39672920</v>
      </c>
      <c r="F2711" s="130">
        <v>0</v>
      </c>
      <c r="I2711" s="130">
        <v>914597</v>
      </c>
      <c r="K2711" s="130">
        <v>0</v>
      </c>
      <c r="O2711" s="205">
        <v>914597</v>
      </c>
    </row>
    <row r="2712" spans="2:15" x14ac:dyDescent="0.2">
      <c r="B2712" s="130" t="s">
        <v>778</v>
      </c>
      <c r="D2712" s="130">
        <v>1000856368</v>
      </c>
      <c r="F2712" s="130">
        <v>0</v>
      </c>
      <c r="I2712" s="130">
        <v>834357</v>
      </c>
      <c r="K2712" s="130">
        <v>0</v>
      </c>
      <c r="O2712" s="205">
        <v>834357</v>
      </c>
    </row>
    <row r="2713" spans="2:15" x14ac:dyDescent="0.2">
      <c r="B2713" s="130" t="s">
        <v>782</v>
      </c>
      <c r="D2713" s="130">
        <v>1000378292</v>
      </c>
      <c r="F2713" s="130">
        <v>56023</v>
      </c>
      <c r="I2713" s="130">
        <v>0</v>
      </c>
      <c r="K2713" s="130">
        <v>0</v>
      </c>
      <c r="O2713" s="205">
        <v>56023</v>
      </c>
    </row>
    <row r="2714" spans="2:15" x14ac:dyDescent="0.2">
      <c r="B2714" s="130" t="s">
        <v>787</v>
      </c>
      <c r="D2714" s="130">
        <v>1005929699</v>
      </c>
      <c r="F2714" s="130">
        <v>171511.03</v>
      </c>
      <c r="I2714" s="130">
        <v>1681428</v>
      </c>
      <c r="K2714" s="130">
        <v>0</v>
      </c>
      <c r="O2714" s="205">
        <v>1852939.03</v>
      </c>
    </row>
    <row r="2715" spans="2:15" x14ac:dyDescent="0.2">
      <c r="B2715" s="130" t="s">
        <v>794</v>
      </c>
      <c r="D2715" s="130">
        <v>1032457483</v>
      </c>
      <c r="F2715" s="130">
        <v>0</v>
      </c>
      <c r="I2715" s="130">
        <v>670964</v>
      </c>
      <c r="K2715" s="130">
        <v>0</v>
      </c>
      <c r="O2715" s="205">
        <v>670964</v>
      </c>
    </row>
    <row r="2716" spans="2:15" x14ac:dyDescent="0.2">
      <c r="B2716" s="130" t="s">
        <v>795</v>
      </c>
      <c r="D2716" s="130">
        <v>1023039143</v>
      </c>
      <c r="F2716" s="130">
        <v>1689332.36</v>
      </c>
      <c r="I2716" s="130">
        <v>1653361</v>
      </c>
      <c r="K2716" s="130">
        <v>0</v>
      </c>
      <c r="O2716" s="205">
        <v>3342693.36</v>
      </c>
    </row>
    <row r="2717" spans="2:15" x14ac:dyDescent="0.2">
      <c r="B2717" s="130" t="s">
        <v>796</v>
      </c>
      <c r="D2717" s="130">
        <v>1001116149</v>
      </c>
      <c r="F2717" s="130">
        <v>1475429.64</v>
      </c>
      <c r="I2717" s="130">
        <v>1735713</v>
      </c>
      <c r="K2717" s="130">
        <v>0</v>
      </c>
      <c r="O2717" s="205">
        <v>3211142.64</v>
      </c>
    </row>
    <row r="2718" spans="2:15" x14ac:dyDescent="0.2">
      <c r="B2718" s="130" t="s">
        <v>797</v>
      </c>
      <c r="D2718" s="130">
        <v>1000603427</v>
      </c>
      <c r="F2718" s="130">
        <v>1643406.53</v>
      </c>
      <c r="I2718" s="130">
        <v>1681410</v>
      </c>
      <c r="K2718" s="130">
        <v>0</v>
      </c>
      <c r="O2718" s="205">
        <v>3324816.53</v>
      </c>
    </row>
    <row r="2719" spans="2:15" x14ac:dyDescent="0.2">
      <c r="B2719" s="130" t="s">
        <v>809</v>
      </c>
      <c r="D2719" s="130">
        <v>1012320557</v>
      </c>
      <c r="F2719" s="130">
        <v>1442106.16</v>
      </c>
      <c r="I2719" s="130">
        <v>0</v>
      </c>
      <c r="K2719" s="130">
        <v>0</v>
      </c>
      <c r="O2719" s="205">
        <v>1442106.16</v>
      </c>
    </row>
    <row r="2720" spans="2:15" x14ac:dyDescent="0.2">
      <c r="B2720" s="130" t="s">
        <v>819</v>
      </c>
      <c r="D2720" s="130">
        <v>1023873022</v>
      </c>
      <c r="F2720" s="130">
        <v>0</v>
      </c>
      <c r="I2720" s="130">
        <v>292330</v>
      </c>
      <c r="K2720" s="130">
        <v>0</v>
      </c>
      <c r="O2720" s="205">
        <v>292330</v>
      </c>
    </row>
    <row r="2721" spans="2:15" x14ac:dyDescent="0.2">
      <c r="B2721" s="130" t="s">
        <v>820</v>
      </c>
      <c r="D2721" s="130">
        <v>1010112736</v>
      </c>
      <c r="F2721" s="130">
        <v>0</v>
      </c>
      <c r="I2721" s="130">
        <v>524651</v>
      </c>
      <c r="K2721" s="130">
        <v>0</v>
      </c>
      <c r="O2721" s="205">
        <v>524651</v>
      </c>
    </row>
    <row r="2722" spans="2:15" x14ac:dyDescent="0.2">
      <c r="B2722" s="130" t="s">
        <v>825</v>
      </c>
      <c r="D2722" s="130">
        <v>1000156072</v>
      </c>
      <c r="F2722" s="130">
        <v>0</v>
      </c>
      <c r="I2722" s="130">
        <v>810317</v>
      </c>
      <c r="K2722" s="130">
        <v>0</v>
      </c>
      <c r="O2722" s="205">
        <v>810317</v>
      </c>
    </row>
    <row r="2723" spans="2:15" x14ac:dyDescent="0.2">
      <c r="B2723" s="130" t="s">
        <v>835</v>
      </c>
      <c r="D2723" s="130">
        <v>1034282125</v>
      </c>
      <c r="F2723" s="130">
        <v>715368.5</v>
      </c>
      <c r="I2723" s="130">
        <v>0</v>
      </c>
      <c r="K2723" s="130">
        <v>0</v>
      </c>
      <c r="O2723" s="205">
        <v>715368.5</v>
      </c>
    </row>
    <row r="2724" spans="2:15" x14ac:dyDescent="0.2">
      <c r="B2724" s="130" t="s">
        <v>839</v>
      </c>
      <c r="D2724" s="130">
        <v>1023949754</v>
      </c>
      <c r="F2724" s="130">
        <v>0</v>
      </c>
      <c r="I2724" s="130">
        <v>805874</v>
      </c>
      <c r="K2724" s="130">
        <v>0</v>
      </c>
      <c r="O2724" s="205">
        <v>805874</v>
      </c>
    </row>
    <row r="2725" spans="2:15" x14ac:dyDescent="0.2">
      <c r="B2725" s="130" t="s">
        <v>854</v>
      </c>
      <c r="D2725" s="130">
        <v>1034398886</v>
      </c>
      <c r="F2725" s="130">
        <v>1114263.74</v>
      </c>
      <c r="I2725" s="130">
        <v>0</v>
      </c>
      <c r="K2725" s="130">
        <v>0</v>
      </c>
      <c r="O2725" s="205">
        <v>1114263.74</v>
      </c>
    </row>
    <row r="2726" spans="2:15" x14ac:dyDescent="0.2">
      <c r="B2726" s="130" t="s">
        <v>860</v>
      </c>
      <c r="D2726" s="130">
        <v>1024566105</v>
      </c>
      <c r="F2726" s="130">
        <v>376037.68</v>
      </c>
      <c r="I2726" s="130">
        <v>1621146</v>
      </c>
      <c r="K2726" s="130">
        <v>0</v>
      </c>
      <c r="O2726" s="205">
        <v>1997183.68</v>
      </c>
    </row>
    <row r="2727" spans="2:15" x14ac:dyDescent="0.2">
      <c r="B2727" s="130" t="s">
        <v>861</v>
      </c>
      <c r="D2727" s="130">
        <v>1032455256</v>
      </c>
      <c r="F2727" s="130">
        <v>409108.46</v>
      </c>
      <c r="I2727" s="130">
        <v>738810</v>
      </c>
      <c r="K2727" s="130">
        <v>0</v>
      </c>
      <c r="O2727" s="205">
        <v>1147918.46</v>
      </c>
    </row>
    <row r="2728" spans="2:15" x14ac:dyDescent="0.2">
      <c r="B2728" s="130" t="s">
        <v>863</v>
      </c>
      <c r="D2728" s="130">
        <v>1001203918</v>
      </c>
      <c r="F2728" s="130">
        <v>0</v>
      </c>
      <c r="I2728" s="130">
        <v>305236</v>
      </c>
      <c r="K2728" s="130">
        <v>0</v>
      </c>
      <c r="O2728" s="205">
        <v>305236</v>
      </c>
    </row>
    <row r="2729" spans="2:15" x14ac:dyDescent="0.2">
      <c r="B2729" s="130" t="s">
        <v>875</v>
      </c>
      <c r="D2729" s="130">
        <v>1000135028</v>
      </c>
      <c r="F2729" s="130">
        <v>966726.06</v>
      </c>
      <c r="I2729" s="130">
        <v>0</v>
      </c>
      <c r="K2729" s="130">
        <v>0</v>
      </c>
      <c r="O2729" s="205">
        <v>966726.06</v>
      </c>
    </row>
    <row r="2730" spans="2:15" x14ac:dyDescent="0.2">
      <c r="B2730" s="130" t="s">
        <v>884</v>
      </c>
      <c r="D2730" s="130">
        <v>1031803151</v>
      </c>
      <c r="F2730" s="130">
        <v>0</v>
      </c>
      <c r="I2730" s="130">
        <v>1208126</v>
      </c>
      <c r="K2730" s="130">
        <v>0</v>
      </c>
      <c r="O2730" s="205">
        <v>1208126</v>
      </c>
    </row>
    <row r="2731" spans="2:15" x14ac:dyDescent="0.2">
      <c r="B2731" s="130" t="s">
        <v>885</v>
      </c>
      <c r="D2731" s="130">
        <v>1001116451</v>
      </c>
      <c r="F2731" s="130">
        <v>1449499.5</v>
      </c>
      <c r="I2731" s="130">
        <v>1721335</v>
      </c>
      <c r="K2731" s="130">
        <v>0</v>
      </c>
      <c r="O2731" s="205">
        <v>3170834.5</v>
      </c>
    </row>
    <row r="2732" spans="2:15" x14ac:dyDescent="0.2">
      <c r="B2732" s="130" t="s">
        <v>886</v>
      </c>
      <c r="D2732" s="130">
        <v>1022357335</v>
      </c>
      <c r="F2732" s="130">
        <v>0</v>
      </c>
      <c r="I2732" s="130">
        <v>495635</v>
      </c>
      <c r="K2732" s="130">
        <v>0</v>
      </c>
      <c r="O2732" s="205">
        <v>495635</v>
      </c>
    </row>
    <row r="2733" spans="2:15" x14ac:dyDescent="0.2">
      <c r="B2733" s="130" t="s">
        <v>893</v>
      </c>
      <c r="D2733" s="130" t="s">
        <v>894</v>
      </c>
      <c r="F2733" s="130">
        <v>4792527.5599999996</v>
      </c>
      <c r="I2733" s="130">
        <v>6185022</v>
      </c>
      <c r="K2733" s="130">
        <v>0</v>
      </c>
      <c r="O2733" s="205">
        <v>10977549.560000001</v>
      </c>
    </row>
    <row r="2734" spans="2:15" x14ac:dyDescent="0.2">
      <c r="B2734" s="130" t="s">
        <v>918</v>
      </c>
      <c r="D2734" s="130">
        <v>1001044701</v>
      </c>
      <c r="F2734" s="130">
        <v>104622</v>
      </c>
      <c r="I2734" s="130">
        <v>0</v>
      </c>
      <c r="K2734" s="130">
        <v>0</v>
      </c>
      <c r="O2734" s="205">
        <v>104622</v>
      </c>
    </row>
    <row r="2735" spans="2:15" x14ac:dyDescent="0.2">
      <c r="B2735" s="130" t="s">
        <v>919</v>
      </c>
      <c r="D2735" s="130">
        <v>1068930132</v>
      </c>
      <c r="F2735" s="130">
        <v>0</v>
      </c>
      <c r="I2735" s="130">
        <v>503639</v>
      </c>
      <c r="K2735" s="130">
        <v>0</v>
      </c>
      <c r="O2735" s="205">
        <v>503639</v>
      </c>
    </row>
    <row r="2736" spans="2:15" x14ac:dyDescent="0.2">
      <c r="B2736" s="130" t="s">
        <v>928</v>
      </c>
      <c r="D2736" s="130">
        <v>1000573125</v>
      </c>
      <c r="F2736" s="130">
        <v>0</v>
      </c>
      <c r="I2736" s="130">
        <v>628134</v>
      </c>
      <c r="K2736" s="130">
        <v>0</v>
      </c>
      <c r="O2736" s="205">
        <v>628134</v>
      </c>
    </row>
    <row r="2737" spans="1:15" x14ac:dyDescent="0.2">
      <c r="B2737" s="130" t="s">
        <v>930</v>
      </c>
      <c r="D2737" s="130">
        <v>1013677661</v>
      </c>
      <c r="F2737" s="130">
        <v>1336107.8799999999</v>
      </c>
      <c r="I2737" s="130">
        <v>0</v>
      </c>
      <c r="K2737" s="130">
        <v>0</v>
      </c>
      <c r="O2737" s="205">
        <v>1336107.8799999999</v>
      </c>
    </row>
    <row r="2738" spans="1:15" x14ac:dyDescent="0.2">
      <c r="B2738" s="130" t="s">
        <v>931</v>
      </c>
      <c r="D2738" s="130">
        <v>46683454</v>
      </c>
      <c r="F2738" s="130">
        <v>1609393.22</v>
      </c>
      <c r="I2738" s="130">
        <v>1697329</v>
      </c>
      <c r="K2738" s="130">
        <v>0</v>
      </c>
      <c r="O2738" s="205">
        <v>3306722.22</v>
      </c>
    </row>
    <row r="2739" spans="1:15" x14ac:dyDescent="0.2">
      <c r="B2739" s="130" t="s">
        <v>935</v>
      </c>
      <c r="D2739" s="130">
        <v>1014862974</v>
      </c>
      <c r="F2739" s="130">
        <v>0</v>
      </c>
      <c r="I2739" s="130">
        <v>653650</v>
      </c>
      <c r="K2739" s="130">
        <v>0</v>
      </c>
      <c r="O2739" s="205">
        <v>653650</v>
      </c>
    </row>
    <row r="2740" spans="1:15" x14ac:dyDescent="0.2">
      <c r="B2740" s="130" t="s">
        <v>937</v>
      </c>
      <c r="D2740" s="130">
        <v>1031155767</v>
      </c>
      <c r="F2740" s="130">
        <v>1958133.8</v>
      </c>
      <c r="I2740" s="130">
        <v>2620171</v>
      </c>
      <c r="K2740" s="130">
        <v>0</v>
      </c>
      <c r="O2740" s="205">
        <v>4578304.8</v>
      </c>
    </row>
    <row r="2741" spans="1:15" x14ac:dyDescent="0.2">
      <c r="B2741" s="130" t="s">
        <v>939</v>
      </c>
      <c r="D2741" s="130">
        <v>1005995975</v>
      </c>
      <c r="F2741" s="130">
        <v>784953.15</v>
      </c>
      <c r="I2741" s="130">
        <v>0</v>
      </c>
      <c r="K2741" s="130">
        <v>0</v>
      </c>
      <c r="O2741" s="205">
        <v>784953.15</v>
      </c>
    </row>
    <row r="2742" spans="1:15" x14ac:dyDescent="0.2">
      <c r="A2742" s="130" t="s">
        <v>1330</v>
      </c>
      <c r="F2742" s="130">
        <v>5762986.7999999998</v>
      </c>
      <c r="I2742" s="130">
        <v>9210025</v>
      </c>
      <c r="K2742" s="130">
        <v>0</v>
      </c>
      <c r="O2742" s="205">
        <v>14973011.800000001</v>
      </c>
    </row>
    <row r="2743" spans="1:15" x14ac:dyDescent="0.2">
      <c r="B2743" s="130" t="s">
        <v>378</v>
      </c>
      <c r="D2743" s="130">
        <v>52286338</v>
      </c>
      <c r="F2743" s="130">
        <v>172858</v>
      </c>
      <c r="I2743" s="130">
        <v>212619</v>
      </c>
      <c r="K2743" s="130">
        <v>0</v>
      </c>
      <c r="O2743" s="205">
        <v>385477</v>
      </c>
    </row>
    <row r="2744" spans="1:15" x14ac:dyDescent="0.2">
      <c r="B2744" s="130" t="s">
        <v>385</v>
      </c>
      <c r="D2744" s="130">
        <v>1010840246</v>
      </c>
      <c r="F2744" s="130">
        <v>59920</v>
      </c>
      <c r="I2744" s="130">
        <v>166147</v>
      </c>
      <c r="K2744" s="130">
        <v>0</v>
      </c>
      <c r="O2744" s="205">
        <v>226067</v>
      </c>
    </row>
    <row r="2745" spans="1:15" x14ac:dyDescent="0.2">
      <c r="B2745" s="130" t="s">
        <v>392</v>
      </c>
      <c r="D2745" s="130">
        <v>1000591042</v>
      </c>
      <c r="F2745" s="130">
        <v>175045.66</v>
      </c>
      <c r="I2745" s="130">
        <v>202153</v>
      </c>
      <c r="K2745" s="130">
        <v>0</v>
      </c>
      <c r="O2745" s="205">
        <v>377198.66</v>
      </c>
    </row>
    <row r="2746" spans="1:15" x14ac:dyDescent="0.2">
      <c r="B2746" s="130" t="s">
        <v>399</v>
      </c>
      <c r="D2746" s="130">
        <v>1022968626</v>
      </c>
      <c r="F2746" s="130">
        <v>0</v>
      </c>
      <c r="I2746" s="130">
        <v>118264</v>
      </c>
      <c r="K2746" s="130">
        <v>0</v>
      </c>
      <c r="O2746" s="205">
        <v>118264</v>
      </c>
    </row>
    <row r="2747" spans="1:15" x14ac:dyDescent="0.2">
      <c r="B2747" s="130" t="s">
        <v>427</v>
      </c>
      <c r="D2747" s="130" t="s">
        <v>428</v>
      </c>
      <c r="F2747" s="130">
        <v>203580</v>
      </c>
      <c r="I2747" s="130">
        <v>324738</v>
      </c>
      <c r="K2747" s="130">
        <v>0</v>
      </c>
      <c r="O2747" s="205">
        <v>528318</v>
      </c>
    </row>
    <row r="2748" spans="1:15" x14ac:dyDescent="0.2">
      <c r="B2748" s="130" t="s">
        <v>429</v>
      </c>
      <c r="D2748" s="130">
        <v>1007005713</v>
      </c>
      <c r="F2748" s="130">
        <v>43860</v>
      </c>
      <c r="I2748" s="130">
        <v>0</v>
      </c>
      <c r="K2748" s="130">
        <v>0</v>
      </c>
      <c r="O2748" s="205">
        <v>43860</v>
      </c>
    </row>
    <row r="2749" spans="1:15" x14ac:dyDescent="0.2">
      <c r="B2749" s="130" t="s">
        <v>432</v>
      </c>
      <c r="D2749" s="130">
        <v>52799524</v>
      </c>
      <c r="F2749" s="130">
        <v>169099.67</v>
      </c>
      <c r="I2749" s="130">
        <v>26482</v>
      </c>
      <c r="K2749" s="130">
        <v>0</v>
      </c>
      <c r="O2749" s="205">
        <v>195581.67</v>
      </c>
    </row>
    <row r="2750" spans="1:15" x14ac:dyDescent="0.2">
      <c r="B2750" s="130" t="s">
        <v>433</v>
      </c>
      <c r="D2750" s="130">
        <v>1016106465</v>
      </c>
      <c r="F2750" s="130">
        <v>22598.29</v>
      </c>
      <c r="I2750" s="130">
        <v>39454</v>
      </c>
      <c r="K2750" s="130">
        <v>0</v>
      </c>
      <c r="O2750" s="205">
        <v>62052.29</v>
      </c>
    </row>
    <row r="2751" spans="1:15" x14ac:dyDescent="0.2">
      <c r="B2751" s="130" t="s">
        <v>448</v>
      </c>
      <c r="D2751" s="130">
        <v>51913231</v>
      </c>
      <c r="F2751" s="130">
        <v>47651</v>
      </c>
      <c r="I2751" s="130">
        <v>0</v>
      </c>
      <c r="K2751" s="130">
        <v>0</v>
      </c>
      <c r="O2751" s="205">
        <v>47651</v>
      </c>
    </row>
    <row r="2752" spans="1:15" x14ac:dyDescent="0.2">
      <c r="B2752" s="130" t="s">
        <v>449</v>
      </c>
      <c r="D2752" s="130" t="s">
        <v>450</v>
      </c>
      <c r="F2752" s="130">
        <v>0</v>
      </c>
      <c r="I2752" s="130">
        <v>533334</v>
      </c>
      <c r="K2752" s="130">
        <v>0</v>
      </c>
      <c r="O2752" s="205">
        <v>533334</v>
      </c>
    </row>
    <row r="2753" spans="2:15" x14ac:dyDescent="0.2">
      <c r="B2753" s="130" t="s">
        <v>457</v>
      </c>
      <c r="D2753" s="130">
        <v>51999468</v>
      </c>
      <c r="F2753" s="130">
        <v>179611</v>
      </c>
      <c r="I2753" s="130">
        <v>202374</v>
      </c>
      <c r="K2753" s="130">
        <v>0</v>
      </c>
      <c r="O2753" s="205">
        <v>381985</v>
      </c>
    </row>
    <row r="2754" spans="2:15" x14ac:dyDescent="0.2">
      <c r="B2754" s="130" t="s">
        <v>460</v>
      </c>
      <c r="D2754" s="130">
        <v>1023872258</v>
      </c>
      <c r="F2754" s="130">
        <v>31740</v>
      </c>
      <c r="I2754" s="130">
        <v>0</v>
      </c>
      <c r="K2754" s="130">
        <v>0</v>
      </c>
      <c r="O2754" s="205">
        <v>31740</v>
      </c>
    </row>
    <row r="2755" spans="2:15" x14ac:dyDescent="0.2">
      <c r="B2755" s="130" t="s">
        <v>461</v>
      </c>
      <c r="D2755" s="130">
        <v>1000213395</v>
      </c>
      <c r="F2755" s="130">
        <v>0</v>
      </c>
      <c r="I2755" s="130">
        <v>168844</v>
      </c>
      <c r="K2755" s="130">
        <v>0</v>
      </c>
      <c r="O2755" s="205">
        <v>168844</v>
      </c>
    </row>
    <row r="2756" spans="2:15" x14ac:dyDescent="0.2">
      <c r="B2756" s="130" t="s">
        <v>462</v>
      </c>
      <c r="D2756" s="130">
        <v>1031803919</v>
      </c>
      <c r="F2756" s="130">
        <v>0</v>
      </c>
      <c r="I2756" s="130">
        <v>53576</v>
      </c>
      <c r="K2756" s="130">
        <v>0</v>
      </c>
      <c r="O2756" s="205">
        <v>53576</v>
      </c>
    </row>
    <row r="2757" spans="2:15" x14ac:dyDescent="0.2">
      <c r="B2757" s="130" t="s">
        <v>477</v>
      </c>
      <c r="D2757" s="130">
        <v>1022968485</v>
      </c>
      <c r="F2757" s="130">
        <v>30131.06</v>
      </c>
      <c r="I2757" s="130">
        <v>7117</v>
      </c>
      <c r="K2757" s="130">
        <v>0</v>
      </c>
      <c r="O2757" s="205">
        <v>37248.06</v>
      </c>
    </row>
    <row r="2758" spans="2:15" x14ac:dyDescent="0.2">
      <c r="B2758" s="130" t="s">
        <v>485</v>
      </c>
      <c r="D2758" s="130">
        <v>1019022306</v>
      </c>
      <c r="F2758" s="130">
        <v>148425.81</v>
      </c>
      <c r="I2758" s="130">
        <v>150178</v>
      </c>
      <c r="K2758" s="130">
        <v>0</v>
      </c>
      <c r="O2758" s="205">
        <v>298603.81</v>
      </c>
    </row>
    <row r="2759" spans="2:15" x14ac:dyDescent="0.2">
      <c r="B2759" s="130" t="s">
        <v>493</v>
      </c>
      <c r="D2759" s="130" t="s">
        <v>494</v>
      </c>
      <c r="F2759" s="130">
        <v>192595.67</v>
      </c>
      <c r="I2759" s="130">
        <v>322333</v>
      </c>
      <c r="K2759" s="130">
        <v>0</v>
      </c>
      <c r="O2759" s="205">
        <v>514928.67</v>
      </c>
    </row>
    <row r="2760" spans="2:15" x14ac:dyDescent="0.2">
      <c r="B2760" s="130" t="s">
        <v>511</v>
      </c>
      <c r="D2760" s="130">
        <v>1001272761</v>
      </c>
      <c r="F2760" s="130">
        <v>165059.18</v>
      </c>
      <c r="I2760" s="130">
        <v>192264</v>
      </c>
      <c r="K2760" s="130">
        <v>0</v>
      </c>
      <c r="O2760" s="205">
        <v>357323.18</v>
      </c>
    </row>
    <row r="2761" spans="2:15" x14ac:dyDescent="0.2">
      <c r="B2761" s="130" t="s">
        <v>516</v>
      </c>
      <c r="D2761" s="130">
        <v>1072663481</v>
      </c>
      <c r="F2761" s="130">
        <v>0</v>
      </c>
      <c r="I2761" s="130">
        <v>80413</v>
      </c>
      <c r="K2761" s="130">
        <v>0</v>
      </c>
      <c r="O2761" s="205">
        <v>80413</v>
      </c>
    </row>
    <row r="2762" spans="2:15" x14ac:dyDescent="0.2">
      <c r="B2762" s="130" t="s">
        <v>517</v>
      </c>
      <c r="D2762" s="130">
        <v>1002457670</v>
      </c>
      <c r="F2762" s="130">
        <v>0</v>
      </c>
      <c r="I2762" s="130">
        <v>166903</v>
      </c>
      <c r="K2762" s="130">
        <v>0</v>
      </c>
      <c r="O2762" s="205">
        <v>166903</v>
      </c>
    </row>
    <row r="2763" spans="2:15" x14ac:dyDescent="0.2">
      <c r="B2763" s="130" t="s">
        <v>530</v>
      </c>
      <c r="D2763" s="130">
        <v>1032449935</v>
      </c>
      <c r="F2763" s="130">
        <v>0</v>
      </c>
      <c r="I2763" s="130">
        <v>119331</v>
      </c>
      <c r="K2763" s="130">
        <v>0</v>
      </c>
      <c r="O2763" s="205">
        <v>119331</v>
      </c>
    </row>
    <row r="2764" spans="2:15" x14ac:dyDescent="0.2">
      <c r="B2764" s="130" t="s">
        <v>532</v>
      </c>
      <c r="D2764" s="130">
        <v>1029141693</v>
      </c>
      <c r="F2764" s="130">
        <v>0</v>
      </c>
      <c r="I2764" s="130">
        <v>95143</v>
      </c>
      <c r="K2764" s="130">
        <v>0</v>
      </c>
      <c r="O2764" s="205">
        <v>95143</v>
      </c>
    </row>
    <row r="2765" spans="2:15" x14ac:dyDescent="0.2">
      <c r="B2765" s="130" t="s">
        <v>541</v>
      </c>
      <c r="D2765" s="130">
        <v>1016020802</v>
      </c>
      <c r="F2765" s="130">
        <v>0</v>
      </c>
      <c r="I2765" s="130">
        <v>54832</v>
      </c>
      <c r="K2765" s="130">
        <v>0</v>
      </c>
      <c r="O2765" s="205">
        <v>54832</v>
      </c>
    </row>
    <row r="2766" spans="2:15" x14ac:dyDescent="0.2">
      <c r="B2766" s="130" t="s">
        <v>549</v>
      </c>
      <c r="D2766" s="130">
        <v>1023934439</v>
      </c>
      <c r="F2766" s="130">
        <v>21091.74</v>
      </c>
      <c r="I2766" s="130">
        <v>16235</v>
      </c>
      <c r="K2766" s="130">
        <v>0</v>
      </c>
      <c r="O2766" s="205">
        <v>37326.74</v>
      </c>
    </row>
    <row r="2767" spans="2:15" x14ac:dyDescent="0.2">
      <c r="B2767" s="130" t="s">
        <v>552</v>
      </c>
      <c r="D2767" s="130">
        <v>1000572171</v>
      </c>
      <c r="F2767" s="130">
        <v>0</v>
      </c>
      <c r="I2767" s="130">
        <v>62067</v>
      </c>
      <c r="K2767" s="130">
        <v>0</v>
      </c>
      <c r="O2767" s="205">
        <v>62067</v>
      </c>
    </row>
    <row r="2768" spans="2:15" x14ac:dyDescent="0.2">
      <c r="B2768" s="130" t="s">
        <v>560</v>
      </c>
      <c r="D2768" s="130">
        <v>1025140522</v>
      </c>
      <c r="F2768" s="130">
        <v>0</v>
      </c>
      <c r="I2768" s="130">
        <v>16235</v>
      </c>
      <c r="K2768" s="130">
        <v>0</v>
      </c>
      <c r="O2768" s="205">
        <v>16235</v>
      </c>
    </row>
    <row r="2769" spans="2:15" x14ac:dyDescent="0.2">
      <c r="B2769" s="130" t="s">
        <v>601</v>
      </c>
      <c r="D2769" s="130">
        <v>1015428805</v>
      </c>
      <c r="F2769" s="130">
        <v>0</v>
      </c>
      <c r="I2769" s="130">
        <v>52500</v>
      </c>
      <c r="K2769" s="130">
        <v>0</v>
      </c>
      <c r="O2769" s="205">
        <v>52500</v>
      </c>
    </row>
    <row r="2770" spans="2:15" x14ac:dyDescent="0.2">
      <c r="B2770" s="130" t="s">
        <v>602</v>
      </c>
      <c r="D2770" s="130">
        <v>1033763162</v>
      </c>
      <c r="F2770" s="130">
        <v>645</v>
      </c>
      <c r="I2770" s="130">
        <v>0</v>
      </c>
      <c r="K2770" s="130">
        <v>0</v>
      </c>
      <c r="O2770" s="205">
        <v>645</v>
      </c>
    </row>
    <row r="2771" spans="2:15" x14ac:dyDescent="0.2">
      <c r="B2771" s="130" t="s">
        <v>608</v>
      </c>
      <c r="D2771" s="130">
        <v>1016108806</v>
      </c>
      <c r="F2771" s="130">
        <v>172524</v>
      </c>
      <c r="I2771" s="130">
        <v>208185</v>
      </c>
      <c r="K2771" s="130">
        <v>0</v>
      </c>
      <c r="O2771" s="205">
        <v>380709</v>
      </c>
    </row>
    <row r="2772" spans="2:15" x14ac:dyDescent="0.2">
      <c r="B2772" s="130" t="s">
        <v>612</v>
      </c>
      <c r="D2772" s="130">
        <v>1034778843</v>
      </c>
      <c r="F2772" s="130">
        <v>0</v>
      </c>
      <c r="I2772" s="130">
        <v>63183</v>
      </c>
      <c r="K2772" s="130">
        <v>0</v>
      </c>
      <c r="O2772" s="205">
        <v>63183</v>
      </c>
    </row>
    <row r="2773" spans="2:15" x14ac:dyDescent="0.2">
      <c r="B2773" s="130" t="s">
        <v>613</v>
      </c>
      <c r="D2773" s="130">
        <v>1057607910</v>
      </c>
      <c r="F2773" s="130">
        <v>179611</v>
      </c>
      <c r="I2773" s="130">
        <v>52355</v>
      </c>
      <c r="K2773" s="130">
        <v>0</v>
      </c>
      <c r="O2773" s="205">
        <v>231966</v>
      </c>
    </row>
    <row r="2774" spans="2:15" x14ac:dyDescent="0.2">
      <c r="B2774" s="130" t="s">
        <v>614</v>
      </c>
      <c r="D2774" s="130">
        <v>1018424689</v>
      </c>
      <c r="F2774" s="130">
        <v>0</v>
      </c>
      <c r="I2774" s="130">
        <v>57000</v>
      </c>
      <c r="K2774" s="130">
        <v>0</v>
      </c>
      <c r="O2774" s="205">
        <v>57000</v>
      </c>
    </row>
    <row r="2775" spans="2:15" x14ac:dyDescent="0.2">
      <c r="B2775" s="130" t="s">
        <v>628</v>
      </c>
      <c r="D2775" s="130">
        <v>66711901</v>
      </c>
      <c r="F2775" s="130">
        <v>175045.66</v>
      </c>
      <c r="I2775" s="130">
        <v>0</v>
      </c>
      <c r="K2775" s="130">
        <v>0</v>
      </c>
      <c r="O2775" s="205">
        <v>175045.66</v>
      </c>
    </row>
    <row r="2776" spans="2:15" x14ac:dyDescent="0.2">
      <c r="B2776" s="130" t="s">
        <v>640</v>
      </c>
      <c r="D2776" s="130">
        <v>1109494297</v>
      </c>
      <c r="F2776" s="130">
        <v>0</v>
      </c>
      <c r="I2776" s="130">
        <v>189949</v>
      </c>
      <c r="K2776" s="130">
        <v>0</v>
      </c>
      <c r="O2776" s="205">
        <v>189949</v>
      </c>
    </row>
    <row r="2777" spans="2:15" x14ac:dyDescent="0.2">
      <c r="B2777" s="130" t="s">
        <v>641</v>
      </c>
      <c r="D2777" s="130">
        <v>1034776666</v>
      </c>
      <c r="F2777" s="130">
        <v>162386</v>
      </c>
      <c r="I2777" s="130">
        <v>197675</v>
      </c>
      <c r="K2777" s="130">
        <v>0</v>
      </c>
      <c r="O2777" s="205">
        <v>360061</v>
      </c>
    </row>
    <row r="2778" spans="2:15" x14ac:dyDescent="0.2">
      <c r="B2778" s="130" t="s">
        <v>642</v>
      </c>
      <c r="D2778" s="130">
        <v>1023000463</v>
      </c>
      <c r="F2778" s="130">
        <v>45912</v>
      </c>
      <c r="I2778" s="130">
        <v>0</v>
      </c>
      <c r="K2778" s="130">
        <v>0</v>
      </c>
      <c r="O2778" s="205">
        <v>45912</v>
      </c>
    </row>
    <row r="2779" spans="2:15" x14ac:dyDescent="0.2">
      <c r="B2779" s="130" t="s">
        <v>644</v>
      </c>
      <c r="D2779" s="130">
        <v>1023368325</v>
      </c>
      <c r="F2779" s="130">
        <v>7533</v>
      </c>
      <c r="I2779" s="130">
        <v>0</v>
      </c>
      <c r="K2779" s="130">
        <v>0</v>
      </c>
      <c r="O2779" s="205">
        <v>7533</v>
      </c>
    </row>
    <row r="2780" spans="2:15" x14ac:dyDescent="0.2">
      <c r="B2780" s="130" t="s">
        <v>646</v>
      </c>
      <c r="D2780" s="130">
        <v>1016055423</v>
      </c>
      <c r="F2780" s="130">
        <v>41556.949999999997</v>
      </c>
      <c r="I2780" s="130">
        <v>7899</v>
      </c>
      <c r="K2780" s="130">
        <v>0</v>
      </c>
      <c r="O2780" s="205">
        <v>49455.95</v>
      </c>
    </row>
    <row r="2781" spans="2:15" x14ac:dyDescent="0.2">
      <c r="B2781" s="130" t="s">
        <v>647</v>
      </c>
      <c r="D2781" s="130">
        <v>1032797110</v>
      </c>
      <c r="F2781" s="130">
        <v>14061.16</v>
      </c>
      <c r="I2781" s="130">
        <v>183730</v>
      </c>
      <c r="K2781" s="130">
        <v>0</v>
      </c>
      <c r="O2781" s="205">
        <v>197791.16</v>
      </c>
    </row>
    <row r="2782" spans="2:15" x14ac:dyDescent="0.2">
      <c r="B2782" s="130" t="s">
        <v>650</v>
      </c>
      <c r="D2782" s="130">
        <v>1003500978</v>
      </c>
      <c r="F2782" s="130">
        <v>14957.53</v>
      </c>
      <c r="I2782" s="130">
        <v>0</v>
      </c>
      <c r="K2782" s="130">
        <v>0</v>
      </c>
      <c r="O2782" s="205">
        <v>14957.53</v>
      </c>
    </row>
    <row r="2783" spans="2:15" x14ac:dyDescent="0.2">
      <c r="B2783" s="130" t="s">
        <v>679</v>
      </c>
      <c r="D2783" s="130">
        <v>1014176036</v>
      </c>
      <c r="F2783" s="130">
        <v>164951.18</v>
      </c>
      <c r="I2783" s="130">
        <v>184138</v>
      </c>
      <c r="K2783" s="130">
        <v>0</v>
      </c>
      <c r="O2783" s="205">
        <v>349089.18</v>
      </c>
    </row>
    <row r="2784" spans="2:15" x14ac:dyDescent="0.2">
      <c r="B2784" s="130" t="s">
        <v>683</v>
      </c>
      <c r="D2784" s="130">
        <v>1032483178</v>
      </c>
      <c r="F2784" s="130">
        <v>46360</v>
      </c>
      <c r="I2784" s="130">
        <v>0</v>
      </c>
      <c r="K2784" s="130">
        <v>0</v>
      </c>
      <c r="O2784" s="205">
        <v>46360</v>
      </c>
    </row>
    <row r="2785" spans="2:15" x14ac:dyDescent="0.2">
      <c r="B2785" s="130" t="s">
        <v>689</v>
      </c>
      <c r="D2785" s="130">
        <v>52800030</v>
      </c>
      <c r="F2785" s="130">
        <v>169339</v>
      </c>
      <c r="I2785" s="130">
        <v>210302</v>
      </c>
      <c r="K2785" s="130">
        <v>0</v>
      </c>
      <c r="O2785" s="205">
        <v>379641</v>
      </c>
    </row>
    <row r="2786" spans="2:15" x14ac:dyDescent="0.2">
      <c r="B2786" s="130" t="s">
        <v>695</v>
      </c>
      <c r="D2786" s="130">
        <v>1025522309</v>
      </c>
      <c r="F2786" s="130">
        <v>68043.25</v>
      </c>
      <c r="I2786" s="130">
        <v>0</v>
      </c>
      <c r="K2786" s="130">
        <v>0</v>
      </c>
      <c r="O2786" s="205">
        <v>68043.25</v>
      </c>
    </row>
    <row r="2787" spans="2:15" x14ac:dyDescent="0.2">
      <c r="B2787" s="130" t="s">
        <v>698</v>
      </c>
      <c r="D2787" s="130">
        <v>1007428852</v>
      </c>
      <c r="F2787" s="130">
        <v>132449.56</v>
      </c>
      <c r="I2787" s="130">
        <v>0</v>
      </c>
      <c r="K2787" s="130">
        <v>0</v>
      </c>
      <c r="O2787" s="205">
        <v>132449.56</v>
      </c>
    </row>
    <row r="2788" spans="2:15" x14ac:dyDescent="0.2">
      <c r="B2788" s="130" t="s">
        <v>710</v>
      </c>
      <c r="D2788" s="130" t="s">
        <v>711</v>
      </c>
      <c r="F2788" s="130">
        <v>0</v>
      </c>
      <c r="I2788" s="130">
        <v>44376</v>
      </c>
      <c r="K2788" s="130">
        <v>0</v>
      </c>
      <c r="O2788" s="205">
        <v>44376</v>
      </c>
    </row>
    <row r="2789" spans="2:15" x14ac:dyDescent="0.2">
      <c r="B2789" s="130" t="s">
        <v>716</v>
      </c>
      <c r="D2789" s="130">
        <v>1030525717</v>
      </c>
      <c r="F2789" s="130">
        <v>35962.76</v>
      </c>
      <c r="I2789" s="130">
        <v>0</v>
      </c>
      <c r="K2789" s="130">
        <v>0</v>
      </c>
      <c r="O2789" s="205">
        <v>35962.76</v>
      </c>
    </row>
    <row r="2790" spans="2:15" x14ac:dyDescent="0.2">
      <c r="B2790" s="130" t="s">
        <v>718</v>
      </c>
      <c r="D2790" s="130">
        <v>1070730630</v>
      </c>
      <c r="F2790" s="130">
        <v>167092.79</v>
      </c>
      <c r="I2790" s="130">
        <v>197819</v>
      </c>
      <c r="K2790" s="130">
        <v>0</v>
      </c>
      <c r="O2790" s="205">
        <v>364911.79</v>
      </c>
    </row>
    <row r="2791" spans="2:15" x14ac:dyDescent="0.2">
      <c r="B2791" s="130" t="s">
        <v>734</v>
      </c>
      <c r="D2791" s="130">
        <v>1001119290</v>
      </c>
      <c r="F2791" s="130">
        <v>560</v>
      </c>
      <c r="I2791" s="130">
        <v>0</v>
      </c>
      <c r="K2791" s="130">
        <v>0</v>
      </c>
      <c r="O2791" s="205">
        <v>560</v>
      </c>
    </row>
    <row r="2792" spans="2:15" x14ac:dyDescent="0.2">
      <c r="B2792" s="130" t="s">
        <v>737</v>
      </c>
      <c r="D2792" s="130">
        <v>1022380883</v>
      </c>
      <c r="F2792" s="130">
        <v>0</v>
      </c>
      <c r="I2792" s="130">
        <v>16235</v>
      </c>
      <c r="K2792" s="130">
        <v>0</v>
      </c>
      <c r="O2792" s="205">
        <v>16235</v>
      </c>
    </row>
    <row r="2793" spans="2:15" x14ac:dyDescent="0.2">
      <c r="B2793" s="130" t="s">
        <v>740</v>
      </c>
      <c r="D2793" s="130">
        <v>1000935343</v>
      </c>
      <c r="F2793" s="130">
        <v>0</v>
      </c>
      <c r="I2793" s="130">
        <v>176767</v>
      </c>
      <c r="K2793" s="130">
        <v>0</v>
      </c>
      <c r="O2793" s="205">
        <v>176767</v>
      </c>
    </row>
    <row r="2794" spans="2:15" x14ac:dyDescent="0.2">
      <c r="B2794" s="130" t="s">
        <v>744</v>
      </c>
      <c r="D2794" s="130">
        <v>52175422</v>
      </c>
      <c r="F2794" s="130">
        <v>195694.97</v>
      </c>
      <c r="I2794" s="130">
        <v>190674</v>
      </c>
      <c r="K2794" s="130">
        <v>0</v>
      </c>
      <c r="O2794" s="205">
        <v>386368.97</v>
      </c>
    </row>
    <row r="2795" spans="2:15" x14ac:dyDescent="0.2">
      <c r="B2795" s="130" t="s">
        <v>761</v>
      </c>
      <c r="D2795" s="130">
        <v>1193088681</v>
      </c>
      <c r="F2795" s="130">
        <v>59759.93</v>
      </c>
      <c r="I2795" s="130">
        <v>187335</v>
      </c>
      <c r="K2795" s="130">
        <v>0</v>
      </c>
      <c r="O2795" s="205">
        <v>247094.93</v>
      </c>
    </row>
    <row r="2796" spans="2:15" x14ac:dyDescent="0.2">
      <c r="B2796" s="130" t="s">
        <v>762</v>
      </c>
      <c r="D2796" s="130">
        <v>1000460027</v>
      </c>
      <c r="F2796" s="130">
        <v>0</v>
      </c>
      <c r="I2796" s="130">
        <v>96</v>
      </c>
      <c r="K2796" s="130">
        <v>0</v>
      </c>
      <c r="O2796" s="205">
        <v>96</v>
      </c>
    </row>
    <row r="2797" spans="2:15" x14ac:dyDescent="0.2">
      <c r="B2797" s="130" t="s">
        <v>763</v>
      </c>
      <c r="D2797" s="130">
        <v>1030627854</v>
      </c>
      <c r="F2797" s="130">
        <v>0</v>
      </c>
      <c r="I2797" s="130">
        <v>59336</v>
      </c>
      <c r="K2797" s="130">
        <v>0</v>
      </c>
      <c r="O2797" s="205">
        <v>59336</v>
      </c>
    </row>
    <row r="2798" spans="2:15" x14ac:dyDescent="0.2">
      <c r="B2798" s="130" t="s">
        <v>767</v>
      </c>
      <c r="D2798" s="130">
        <v>39672920</v>
      </c>
      <c r="F2798" s="130">
        <v>0</v>
      </c>
      <c r="I2798" s="130">
        <v>109798</v>
      </c>
      <c r="K2798" s="130">
        <v>0</v>
      </c>
      <c r="O2798" s="205">
        <v>109798</v>
      </c>
    </row>
    <row r="2799" spans="2:15" x14ac:dyDescent="0.2">
      <c r="B2799" s="130" t="s">
        <v>778</v>
      </c>
      <c r="D2799" s="130">
        <v>1000856368</v>
      </c>
      <c r="F2799" s="130">
        <v>0</v>
      </c>
      <c r="I2799" s="130">
        <v>100163</v>
      </c>
      <c r="K2799" s="130">
        <v>0</v>
      </c>
      <c r="O2799" s="205">
        <v>100163</v>
      </c>
    </row>
    <row r="2800" spans="2:15" x14ac:dyDescent="0.2">
      <c r="B2800" s="130" t="s">
        <v>782</v>
      </c>
      <c r="D2800" s="130">
        <v>1000378292</v>
      </c>
      <c r="F2800" s="130">
        <v>560</v>
      </c>
      <c r="I2800" s="130">
        <v>0</v>
      </c>
      <c r="K2800" s="130">
        <v>0</v>
      </c>
      <c r="O2800" s="205">
        <v>560</v>
      </c>
    </row>
    <row r="2801" spans="2:15" x14ac:dyDescent="0.2">
      <c r="B2801" s="130" t="s">
        <v>787</v>
      </c>
      <c r="D2801" s="130">
        <v>1005929699</v>
      </c>
      <c r="F2801" s="130">
        <v>20589.560000000001</v>
      </c>
      <c r="I2801" s="130">
        <v>201852</v>
      </c>
      <c r="K2801" s="130">
        <v>0</v>
      </c>
      <c r="O2801" s="205">
        <v>222441.56</v>
      </c>
    </row>
    <row r="2802" spans="2:15" x14ac:dyDescent="0.2">
      <c r="B2802" s="130" t="s">
        <v>794</v>
      </c>
      <c r="D2802" s="130">
        <v>1032457483</v>
      </c>
      <c r="F2802" s="130">
        <v>0</v>
      </c>
      <c r="I2802" s="130">
        <v>80547</v>
      </c>
      <c r="K2802" s="130">
        <v>0</v>
      </c>
      <c r="O2802" s="205">
        <v>80547</v>
      </c>
    </row>
    <row r="2803" spans="2:15" x14ac:dyDescent="0.2">
      <c r="B2803" s="130" t="s">
        <v>795</v>
      </c>
      <c r="D2803" s="130">
        <v>1023039143</v>
      </c>
      <c r="F2803" s="130">
        <v>178578.99</v>
      </c>
      <c r="I2803" s="130">
        <v>198488</v>
      </c>
      <c r="K2803" s="130">
        <v>0</v>
      </c>
      <c r="O2803" s="205">
        <v>377066.99</v>
      </c>
    </row>
    <row r="2804" spans="2:15" x14ac:dyDescent="0.2">
      <c r="B2804" s="130" t="s">
        <v>796</v>
      </c>
      <c r="D2804" s="130">
        <v>1001116149</v>
      </c>
      <c r="F2804" s="130">
        <v>159625</v>
      </c>
      <c r="I2804" s="130">
        <v>208370</v>
      </c>
      <c r="K2804" s="130">
        <v>0</v>
      </c>
      <c r="O2804" s="205">
        <v>367995</v>
      </c>
    </row>
    <row r="2805" spans="2:15" x14ac:dyDescent="0.2">
      <c r="B2805" s="130" t="s">
        <v>797</v>
      </c>
      <c r="D2805" s="130">
        <v>1000603427</v>
      </c>
      <c r="F2805" s="130">
        <v>175511.4</v>
      </c>
      <c r="I2805" s="130">
        <v>201850</v>
      </c>
      <c r="K2805" s="130">
        <v>0</v>
      </c>
      <c r="O2805" s="205">
        <v>377361.4</v>
      </c>
    </row>
    <row r="2806" spans="2:15" x14ac:dyDescent="0.2">
      <c r="B2806" s="130" t="s">
        <v>809</v>
      </c>
      <c r="D2806" s="130">
        <v>1012320557</v>
      </c>
      <c r="F2806" s="130">
        <v>151345.69</v>
      </c>
      <c r="I2806" s="130">
        <v>0</v>
      </c>
      <c r="K2806" s="130">
        <v>0</v>
      </c>
      <c r="O2806" s="205">
        <v>151345.69</v>
      </c>
    </row>
    <row r="2807" spans="2:15" x14ac:dyDescent="0.2">
      <c r="B2807" s="130" t="s">
        <v>819</v>
      </c>
      <c r="D2807" s="130">
        <v>1023873022</v>
      </c>
      <c r="F2807" s="130">
        <v>0</v>
      </c>
      <c r="I2807" s="130">
        <v>35093</v>
      </c>
      <c r="K2807" s="130">
        <v>0</v>
      </c>
      <c r="O2807" s="205">
        <v>35093</v>
      </c>
    </row>
    <row r="2808" spans="2:15" x14ac:dyDescent="0.2">
      <c r="B2808" s="130" t="s">
        <v>820</v>
      </c>
      <c r="D2808" s="130">
        <v>1010112736</v>
      </c>
      <c r="F2808" s="130">
        <v>0</v>
      </c>
      <c r="I2808" s="130">
        <v>62983</v>
      </c>
      <c r="K2808" s="130">
        <v>0</v>
      </c>
      <c r="O2808" s="205">
        <v>62983</v>
      </c>
    </row>
    <row r="2809" spans="2:15" x14ac:dyDescent="0.2">
      <c r="B2809" s="130" t="s">
        <v>825</v>
      </c>
      <c r="D2809" s="130">
        <v>1000156072</v>
      </c>
      <c r="F2809" s="130">
        <v>0</v>
      </c>
      <c r="I2809" s="130">
        <v>97277</v>
      </c>
      <c r="K2809" s="130">
        <v>0</v>
      </c>
      <c r="O2809" s="205">
        <v>97277</v>
      </c>
    </row>
    <row r="2810" spans="2:15" x14ac:dyDescent="0.2">
      <c r="B2810" s="130" t="s">
        <v>835</v>
      </c>
      <c r="D2810" s="130">
        <v>1034282125</v>
      </c>
      <c r="F2810" s="130">
        <v>84091.79</v>
      </c>
      <c r="I2810" s="130">
        <v>0</v>
      </c>
      <c r="K2810" s="130">
        <v>0</v>
      </c>
      <c r="O2810" s="205">
        <v>84091.79</v>
      </c>
    </row>
    <row r="2811" spans="2:15" x14ac:dyDescent="0.2">
      <c r="B2811" s="130" t="s">
        <v>839</v>
      </c>
      <c r="D2811" s="130">
        <v>1023949754</v>
      </c>
      <c r="F2811" s="130">
        <v>0</v>
      </c>
      <c r="I2811" s="130">
        <v>96744</v>
      </c>
      <c r="K2811" s="130">
        <v>0</v>
      </c>
      <c r="O2811" s="205">
        <v>96744</v>
      </c>
    </row>
    <row r="2812" spans="2:15" x14ac:dyDescent="0.2">
      <c r="B2812" s="130" t="s">
        <v>854</v>
      </c>
      <c r="D2812" s="130">
        <v>1034398886</v>
      </c>
      <c r="F2812" s="130">
        <v>119754.59</v>
      </c>
      <c r="I2812" s="130">
        <v>0</v>
      </c>
      <c r="K2812" s="130">
        <v>0</v>
      </c>
      <c r="O2812" s="205">
        <v>119754.59</v>
      </c>
    </row>
    <row r="2813" spans="2:15" x14ac:dyDescent="0.2">
      <c r="B2813" s="130" t="s">
        <v>860</v>
      </c>
      <c r="D2813" s="130">
        <v>1024566105</v>
      </c>
      <c r="F2813" s="130">
        <v>45142.58</v>
      </c>
      <c r="I2813" s="130">
        <v>194615</v>
      </c>
      <c r="K2813" s="130">
        <v>0</v>
      </c>
      <c r="O2813" s="205">
        <v>239757.58</v>
      </c>
    </row>
    <row r="2814" spans="2:15" x14ac:dyDescent="0.2">
      <c r="B2814" s="130" t="s">
        <v>861</v>
      </c>
      <c r="D2814" s="130">
        <v>1032455256</v>
      </c>
      <c r="F2814" s="130">
        <v>49112.66</v>
      </c>
      <c r="I2814" s="130">
        <v>88693</v>
      </c>
      <c r="K2814" s="130">
        <v>0</v>
      </c>
      <c r="O2814" s="205">
        <v>137805.66</v>
      </c>
    </row>
    <row r="2815" spans="2:15" x14ac:dyDescent="0.2">
      <c r="B2815" s="130" t="s">
        <v>863</v>
      </c>
      <c r="D2815" s="130">
        <v>1001203918</v>
      </c>
      <c r="F2815" s="130">
        <v>0</v>
      </c>
      <c r="I2815" s="130">
        <v>36642</v>
      </c>
      <c r="K2815" s="130">
        <v>0</v>
      </c>
      <c r="O2815" s="205">
        <v>36642</v>
      </c>
    </row>
    <row r="2816" spans="2:15" x14ac:dyDescent="0.2">
      <c r="B2816" s="130" t="s">
        <v>875</v>
      </c>
      <c r="D2816" s="130">
        <v>1000135028</v>
      </c>
      <c r="F2816" s="130">
        <v>106202</v>
      </c>
      <c r="I2816" s="130">
        <v>0</v>
      </c>
      <c r="K2816" s="130">
        <v>0</v>
      </c>
      <c r="O2816" s="205">
        <v>106202</v>
      </c>
    </row>
    <row r="2817" spans="1:15" x14ac:dyDescent="0.2">
      <c r="B2817" s="130" t="s">
        <v>884</v>
      </c>
      <c r="D2817" s="130">
        <v>1031803151</v>
      </c>
      <c r="F2817" s="130">
        <v>0</v>
      </c>
      <c r="I2817" s="130">
        <v>145033</v>
      </c>
      <c r="K2817" s="130">
        <v>0</v>
      </c>
      <c r="O2817" s="205">
        <v>145033</v>
      </c>
    </row>
    <row r="2818" spans="1:15" x14ac:dyDescent="0.2">
      <c r="B2818" s="130" t="s">
        <v>885</v>
      </c>
      <c r="D2818" s="130">
        <v>1001116451</v>
      </c>
      <c r="F2818" s="130">
        <v>166056.43</v>
      </c>
      <c r="I2818" s="130">
        <v>206643</v>
      </c>
      <c r="K2818" s="130">
        <v>0</v>
      </c>
      <c r="O2818" s="205">
        <v>372699.43</v>
      </c>
    </row>
    <row r="2819" spans="1:15" x14ac:dyDescent="0.2">
      <c r="B2819" s="130" t="s">
        <v>886</v>
      </c>
      <c r="D2819" s="130">
        <v>1022357335</v>
      </c>
      <c r="F2819" s="130">
        <v>0</v>
      </c>
      <c r="I2819" s="130">
        <v>59500</v>
      </c>
      <c r="K2819" s="130">
        <v>0</v>
      </c>
      <c r="O2819" s="205">
        <v>59500</v>
      </c>
    </row>
    <row r="2820" spans="1:15" x14ac:dyDescent="0.2">
      <c r="B2820" s="130" t="s">
        <v>893</v>
      </c>
      <c r="D2820" s="130" t="s">
        <v>894</v>
      </c>
      <c r="F2820" s="130">
        <v>381314.77</v>
      </c>
      <c r="I2820" s="130">
        <v>742500</v>
      </c>
      <c r="K2820" s="130">
        <v>0</v>
      </c>
      <c r="O2820" s="205">
        <v>1123814.77</v>
      </c>
    </row>
    <row r="2821" spans="1:15" x14ac:dyDescent="0.2">
      <c r="B2821" s="130" t="s">
        <v>918</v>
      </c>
      <c r="D2821" s="130">
        <v>1001044701</v>
      </c>
      <c r="F2821" s="130">
        <v>871.85</v>
      </c>
      <c r="I2821" s="130">
        <v>0</v>
      </c>
      <c r="K2821" s="130">
        <v>0</v>
      </c>
      <c r="O2821" s="205">
        <v>871.85</v>
      </c>
    </row>
    <row r="2822" spans="1:15" x14ac:dyDescent="0.2">
      <c r="B2822" s="130" t="s">
        <v>919</v>
      </c>
      <c r="D2822" s="130">
        <v>1068930132</v>
      </c>
      <c r="F2822" s="130">
        <v>0</v>
      </c>
      <c r="I2822" s="130">
        <v>60459</v>
      </c>
      <c r="K2822" s="130">
        <v>0</v>
      </c>
      <c r="O2822" s="205">
        <v>60459</v>
      </c>
    </row>
    <row r="2823" spans="1:15" x14ac:dyDescent="0.2">
      <c r="B2823" s="130" t="s">
        <v>928</v>
      </c>
      <c r="D2823" s="130">
        <v>1000573125</v>
      </c>
      <c r="F2823" s="130">
        <v>0</v>
      </c>
      <c r="I2823" s="130">
        <v>75407</v>
      </c>
      <c r="K2823" s="130">
        <v>0</v>
      </c>
      <c r="O2823" s="205">
        <v>75407</v>
      </c>
    </row>
    <row r="2824" spans="1:15" x14ac:dyDescent="0.2">
      <c r="B2824" s="130" t="s">
        <v>930</v>
      </c>
      <c r="D2824" s="130">
        <v>1013677661</v>
      </c>
      <c r="F2824" s="130">
        <v>146278.54</v>
      </c>
      <c r="I2824" s="130">
        <v>0</v>
      </c>
      <c r="K2824" s="130">
        <v>0</v>
      </c>
      <c r="O2824" s="205">
        <v>146278.54</v>
      </c>
    </row>
    <row r="2825" spans="1:15" x14ac:dyDescent="0.2">
      <c r="B2825" s="130" t="s">
        <v>931</v>
      </c>
      <c r="D2825" s="130">
        <v>46683454</v>
      </c>
      <c r="F2825" s="130">
        <v>171428.17</v>
      </c>
      <c r="I2825" s="130">
        <v>203762</v>
      </c>
      <c r="K2825" s="130">
        <v>0</v>
      </c>
      <c r="O2825" s="205">
        <v>375190.17</v>
      </c>
    </row>
    <row r="2826" spans="1:15" x14ac:dyDescent="0.2">
      <c r="B2826" s="130" t="s">
        <v>935</v>
      </c>
      <c r="D2826" s="130">
        <v>1014862974</v>
      </c>
      <c r="F2826" s="130">
        <v>0</v>
      </c>
      <c r="I2826" s="130">
        <v>78469</v>
      </c>
      <c r="K2826" s="130">
        <v>0</v>
      </c>
      <c r="O2826" s="205">
        <v>78469</v>
      </c>
    </row>
    <row r="2827" spans="1:15" x14ac:dyDescent="0.2">
      <c r="B2827" s="130" t="s">
        <v>937</v>
      </c>
      <c r="D2827" s="130">
        <v>1031155767</v>
      </c>
      <c r="F2827" s="130">
        <v>196095.67</v>
      </c>
      <c r="I2827" s="130">
        <v>314547</v>
      </c>
      <c r="K2827" s="130">
        <v>0</v>
      </c>
      <c r="O2827" s="205">
        <v>510642.67</v>
      </c>
    </row>
    <row r="2828" spans="1:15" x14ac:dyDescent="0.2">
      <c r="B2828" s="130" t="s">
        <v>939</v>
      </c>
      <c r="D2828" s="130">
        <v>1005995975</v>
      </c>
      <c r="F2828" s="130">
        <v>92714.29</v>
      </c>
      <c r="I2828" s="130">
        <v>0</v>
      </c>
      <c r="K2828" s="130">
        <v>0</v>
      </c>
      <c r="O2828" s="205">
        <v>92714.29</v>
      </c>
    </row>
    <row r="2829" spans="1:15" x14ac:dyDescent="0.2">
      <c r="A2829" s="130" t="s">
        <v>1331</v>
      </c>
      <c r="F2829" s="130">
        <v>54682345.719999999</v>
      </c>
      <c r="I2829" s="130">
        <v>76754635.549999997</v>
      </c>
      <c r="K2829" s="130">
        <v>0</v>
      </c>
      <c r="O2829" s="205">
        <v>131436981.27</v>
      </c>
    </row>
    <row r="2830" spans="1:15" x14ac:dyDescent="0.2">
      <c r="B2830" s="130" t="s">
        <v>378</v>
      </c>
      <c r="D2830" s="130">
        <v>52286338</v>
      </c>
      <c r="F2830" s="130">
        <v>1645767.54</v>
      </c>
      <c r="I2830" s="130">
        <v>1771102</v>
      </c>
      <c r="K2830" s="130">
        <v>0</v>
      </c>
      <c r="O2830" s="205">
        <v>3416869.54</v>
      </c>
    </row>
    <row r="2831" spans="1:15" x14ac:dyDescent="0.2">
      <c r="B2831" s="130" t="s">
        <v>385</v>
      </c>
      <c r="D2831" s="130">
        <v>1010840246</v>
      </c>
      <c r="F2831" s="130">
        <v>499133.6</v>
      </c>
      <c r="I2831" s="130">
        <v>1384024</v>
      </c>
      <c r="K2831" s="130">
        <v>0</v>
      </c>
      <c r="O2831" s="205">
        <v>1883157.6</v>
      </c>
    </row>
    <row r="2832" spans="1:15" x14ac:dyDescent="0.2">
      <c r="B2832" s="130" t="s">
        <v>392</v>
      </c>
      <c r="D2832" s="130">
        <v>1000591042</v>
      </c>
      <c r="F2832" s="130">
        <v>1659899.72</v>
      </c>
      <c r="I2832" s="130">
        <v>1683885</v>
      </c>
      <c r="K2832" s="130">
        <v>0</v>
      </c>
      <c r="O2832" s="205">
        <v>3343784.72</v>
      </c>
    </row>
    <row r="2833" spans="2:15" x14ac:dyDescent="0.2">
      <c r="B2833" s="130" t="s">
        <v>399</v>
      </c>
      <c r="D2833" s="130">
        <v>1022968626</v>
      </c>
      <c r="F2833" s="130">
        <v>0</v>
      </c>
      <c r="I2833" s="130">
        <v>985145</v>
      </c>
      <c r="K2833" s="130">
        <v>0</v>
      </c>
      <c r="O2833" s="205">
        <v>985145</v>
      </c>
    </row>
    <row r="2834" spans="2:15" x14ac:dyDescent="0.2">
      <c r="B2834" s="130" t="s">
        <v>427</v>
      </c>
      <c r="D2834" s="130" t="s">
        <v>428</v>
      </c>
      <c r="F2834" s="130">
        <v>1995701.4</v>
      </c>
      <c r="I2834" s="130">
        <v>2705061</v>
      </c>
      <c r="K2834" s="130">
        <v>0</v>
      </c>
      <c r="O2834" s="205">
        <v>4700762.4000000004</v>
      </c>
    </row>
    <row r="2835" spans="2:15" x14ac:dyDescent="0.2">
      <c r="B2835" s="130" t="s">
        <v>429</v>
      </c>
      <c r="D2835" s="130">
        <v>1007005713</v>
      </c>
      <c r="F2835" s="130">
        <v>376487.58</v>
      </c>
      <c r="I2835" s="130">
        <v>0</v>
      </c>
      <c r="K2835" s="130">
        <v>0</v>
      </c>
      <c r="O2835" s="205">
        <v>376487.58</v>
      </c>
    </row>
    <row r="2836" spans="2:15" x14ac:dyDescent="0.2">
      <c r="B2836" s="130" t="s">
        <v>432</v>
      </c>
      <c r="D2836" s="130">
        <v>52799524</v>
      </c>
      <c r="F2836" s="130">
        <v>1610369.62</v>
      </c>
      <c r="I2836" s="130">
        <v>220597</v>
      </c>
      <c r="K2836" s="130">
        <v>0</v>
      </c>
      <c r="O2836" s="205">
        <v>1830966.62</v>
      </c>
    </row>
    <row r="2837" spans="2:15" x14ac:dyDescent="0.2">
      <c r="B2837" s="130" t="s">
        <v>433</v>
      </c>
      <c r="D2837" s="130">
        <v>1016106465</v>
      </c>
      <c r="F2837" s="130">
        <v>188243.75</v>
      </c>
      <c r="I2837" s="130">
        <v>328654</v>
      </c>
      <c r="K2837" s="130">
        <v>0</v>
      </c>
      <c r="O2837" s="205">
        <v>516897.75</v>
      </c>
    </row>
    <row r="2838" spans="2:15" x14ac:dyDescent="0.2">
      <c r="B2838" s="130" t="s">
        <v>448</v>
      </c>
      <c r="D2838" s="130">
        <v>51913231</v>
      </c>
      <c r="F2838" s="130">
        <v>479000.1</v>
      </c>
      <c r="I2838" s="130">
        <v>0</v>
      </c>
      <c r="K2838" s="130">
        <v>0</v>
      </c>
      <c r="O2838" s="205">
        <v>479000.1</v>
      </c>
    </row>
    <row r="2839" spans="2:15" x14ac:dyDescent="0.2">
      <c r="B2839" s="130" t="s">
        <v>449</v>
      </c>
      <c r="D2839" s="130" t="s">
        <v>450</v>
      </c>
      <c r="F2839" s="130">
        <v>0</v>
      </c>
      <c r="I2839" s="130">
        <v>4442666</v>
      </c>
      <c r="K2839" s="130">
        <v>0</v>
      </c>
      <c r="O2839" s="205">
        <v>4442666</v>
      </c>
    </row>
    <row r="2840" spans="2:15" x14ac:dyDescent="0.2">
      <c r="B2840" s="130" t="s">
        <v>457</v>
      </c>
      <c r="D2840" s="130">
        <v>51999468</v>
      </c>
      <c r="F2840" s="130">
        <v>1697929</v>
      </c>
      <c r="I2840" s="130">
        <v>1685730</v>
      </c>
      <c r="K2840" s="130">
        <v>0</v>
      </c>
      <c r="O2840" s="205">
        <v>3383659</v>
      </c>
    </row>
    <row r="2841" spans="2:15" x14ac:dyDescent="0.2">
      <c r="B2841" s="130" t="s">
        <v>460</v>
      </c>
      <c r="D2841" s="130">
        <v>1023872258</v>
      </c>
      <c r="F2841" s="130">
        <v>285276.59999999998</v>
      </c>
      <c r="I2841" s="130">
        <v>0</v>
      </c>
      <c r="K2841" s="130">
        <v>0</v>
      </c>
      <c r="O2841" s="205">
        <v>285276.59999999998</v>
      </c>
    </row>
    <row r="2842" spans="2:15" x14ac:dyDescent="0.2">
      <c r="B2842" s="130" t="s">
        <v>461</v>
      </c>
      <c r="D2842" s="130">
        <v>1000213395</v>
      </c>
      <c r="F2842" s="130">
        <v>0</v>
      </c>
      <c r="I2842" s="130">
        <v>1406475</v>
      </c>
      <c r="K2842" s="130">
        <v>0</v>
      </c>
      <c r="O2842" s="205">
        <v>1406475</v>
      </c>
    </row>
    <row r="2843" spans="2:15" x14ac:dyDescent="0.2">
      <c r="B2843" s="130" t="s">
        <v>462</v>
      </c>
      <c r="D2843" s="130">
        <v>1031803919</v>
      </c>
      <c r="F2843" s="130">
        <v>0</v>
      </c>
      <c r="I2843" s="130">
        <v>446285</v>
      </c>
      <c r="K2843" s="130">
        <v>0</v>
      </c>
      <c r="O2843" s="205">
        <v>446285</v>
      </c>
    </row>
    <row r="2844" spans="2:15" x14ac:dyDescent="0.2">
      <c r="B2844" s="130" t="s">
        <v>477</v>
      </c>
      <c r="D2844" s="130">
        <v>1022968485</v>
      </c>
      <c r="F2844" s="130">
        <v>250991.72</v>
      </c>
      <c r="I2844" s="130">
        <v>59289</v>
      </c>
      <c r="K2844" s="130">
        <v>0</v>
      </c>
      <c r="O2844" s="205">
        <v>310280.71999999997</v>
      </c>
    </row>
    <row r="2845" spans="2:15" x14ac:dyDescent="0.2">
      <c r="B2845" s="130" t="s">
        <v>485</v>
      </c>
      <c r="D2845" s="130">
        <v>1019022306</v>
      </c>
      <c r="F2845" s="130">
        <v>1234371.6000000001</v>
      </c>
      <c r="I2845" s="130">
        <v>1250983</v>
      </c>
      <c r="K2845" s="130">
        <v>0</v>
      </c>
      <c r="O2845" s="205">
        <v>2485354.6</v>
      </c>
    </row>
    <row r="2846" spans="2:15" x14ac:dyDescent="0.2">
      <c r="B2846" s="130" t="s">
        <v>493</v>
      </c>
      <c r="D2846" s="130" t="s">
        <v>494</v>
      </c>
      <c r="F2846" s="130">
        <v>1949456.94</v>
      </c>
      <c r="I2846" s="130">
        <v>2685037</v>
      </c>
      <c r="K2846" s="130">
        <v>0</v>
      </c>
      <c r="O2846" s="205">
        <v>4634493.9400000004</v>
      </c>
    </row>
    <row r="2847" spans="2:15" x14ac:dyDescent="0.2">
      <c r="B2847" s="130" t="s">
        <v>511</v>
      </c>
      <c r="D2847" s="130">
        <v>1001272761</v>
      </c>
      <c r="F2847" s="130">
        <v>1417253.07</v>
      </c>
      <c r="I2847" s="130">
        <v>1601521</v>
      </c>
      <c r="K2847" s="130">
        <v>0</v>
      </c>
      <c r="O2847" s="205">
        <v>3018774.07</v>
      </c>
    </row>
    <row r="2848" spans="2:15" x14ac:dyDescent="0.2">
      <c r="B2848" s="130" t="s">
        <v>516</v>
      </c>
      <c r="D2848" s="130">
        <v>1072663481</v>
      </c>
      <c r="F2848" s="130">
        <v>0</v>
      </c>
      <c r="I2848" s="130">
        <v>669853</v>
      </c>
      <c r="K2848" s="130">
        <v>0</v>
      </c>
      <c r="O2848" s="205">
        <v>669853</v>
      </c>
    </row>
    <row r="2849" spans="2:15" x14ac:dyDescent="0.2">
      <c r="B2849" s="130" t="s">
        <v>517</v>
      </c>
      <c r="D2849" s="130">
        <v>1002457670</v>
      </c>
      <c r="F2849" s="130">
        <v>0</v>
      </c>
      <c r="I2849" s="130">
        <v>1390303.55</v>
      </c>
      <c r="K2849" s="130">
        <v>0</v>
      </c>
      <c r="O2849" s="205">
        <v>1390303.55</v>
      </c>
    </row>
    <row r="2850" spans="2:15" x14ac:dyDescent="0.2">
      <c r="B2850" s="130" t="s">
        <v>530</v>
      </c>
      <c r="D2850" s="130">
        <v>1032449935</v>
      </c>
      <c r="F2850" s="130">
        <v>0</v>
      </c>
      <c r="I2850" s="130">
        <v>994031</v>
      </c>
      <c r="K2850" s="130">
        <v>0</v>
      </c>
      <c r="O2850" s="205">
        <v>994031</v>
      </c>
    </row>
    <row r="2851" spans="2:15" x14ac:dyDescent="0.2">
      <c r="B2851" s="130" t="s">
        <v>532</v>
      </c>
      <c r="D2851" s="130">
        <v>1029141693</v>
      </c>
      <c r="F2851" s="130">
        <v>0</v>
      </c>
      <c r="I2851" s="130">
        <v>792546</v>
      </c>
      <c r="K2851" s="130">
        <v>0</v>
      </c>
      <c r="O2851" s="205">
        <v>792546</v>
      </c>
    </row>
    <row r="2852" spans="2:15" x14ac:dyDescent="0.2">
      <c r="B2852" s="130" t="s">
        <v>541</v>
      </c>
      <c r="D2852" s="130">
        <v>1016020802</v>
      </c>
      <c r="F2852" s="130">
        <v>0</v>
      </c>
      <c r="I2852" s="130">
        <v>456743</v>
      </c>
      <c r="K2852" s="130">
        <v>0</v>
      </c>
      <c r="O2852" s="205">
        <v>456743</v>
      </c>
    </row>
    <row r="2853" spans="2:15" x14ac:dyDescent="0.2">
      <c r="B2853" s="130" t="s">
        <v>549</v>
      </c>
      <c r="D2853" s="130">
        <v>1023934439</v>
      </c>
      <c r="F2853" s="130">
        <v>175694.19</v>
      </c>
      <c r="I2853" s="130">
        <v>135238</v>
      </c>
      <c r="K2853" s="130">
        <v>0</v>
      </c>
      <c r="O2853" s="205">
        <v>310932.19</v>
      </c>
    </row>
    <row r="2854" spans="2:15" x14ac:dyDescent="0.2">
      <c r="B2854" s="130" t="s">
        <v>552</v>
      </c>
      <c r="D2854" s="130">
        <v>1000572171</v>
      </c>
      <c r="F2854" s="130">
        <v>0</v>
      </c>
      <c r="I2854" s="130">
        <v>517015</v>
      </c>
      <c r="K2854" s="130">
        <v>0</v>
      </c>
      <c r="O2854" s="205">
        <v>517015</v>
      </c>
    </row>
    <row r="2855" spans="2:15" x14ac:dyDescent="0.2">
      <c r="B2855" s="130" t="s">
        <v>560</v>
      </c>
      <c r="D2855" s="130">
        <v>1025140522</v>
      </c>
      <c r="F2855" s="130">
        <v>0</v>
      </c>
      <c r="I2855" s="130">
        <v>135238</v>
      </c>
      <c r="K2855" s="130">
        <v>0</v>
      </c>
      <c r="O2855" s="205">
        <v>135238</v>
      </c>
    </row>
    <row r="2856" spans="2:15" x14ac:dyDescent="0.2">
      <c r="B2856" s="130" t="s">
        <v>601</v>
      </c>
      <c r="D2856" s="130">
        <v>1015428805</v>
      </c>
      <c r="F2856" s="130">
        <v>0</v>
      </c>
      <c r="I2856" s="130">
        <v>437325</v>
      </c>
      <c r="K2856" s="130">
        <v>0</v>
      </c>
      <c r="O2856" s="205">
        <v>437325</v>
      </c>
    </row>
    <row r="2857" spans="2:15" x14ac:dyDescent="0.2">
      <c r="B2857" s="130" t="s">
        <v>602</v>
      </c>
      <c r="D2857" s="130">
        <v>1033763162</v>
      </c>
      <c r="F2857" s="130">
        <v>64583</v>
      </c>
      <c r="I2857" s="130">
        <v>0</v>
      </c>
      <c r="K2857" s="130">
        <v>0</v>
      </c>
      <c r="O2857" s="205">
        <v>64583</v>
      </c>
    </row>
    <row r="2858" spans="2:15" x14ac:dyDescent="0.2">
      <c r="B2858" s="130" t="s">
        <v>608</v>
      </c>
      <c r="D2858" s="130">
        <v>1016108806</v>
      </c>
      <c r="F2858" s="130">
        <v>1610346.08</v>
      </c>
      <c r="I2858" s="130">
        <v>1734203</v>
      </c>
      <c r="K2858" s="130">
        <v>0</v>
      </c>
      <c r="O2858" s="205">
        <v>3344549.08</v>
      </c>
    </row>
    <row r="2859" spans="2:15" x14ac:dyDescent="0.2">
      <c r="B2859" s="130" t="s">
        <v>612</v>
      </c>
      <c r="D2859" s="130">
        <v>1034778843</v>
      </c>
      <c r="F2859" s="130">
        <v>0</v>
      </c>
      <c r="I2859" s="130">
        <v>526317</v>
      </c>
      <c r="K2859" s="130">
        <v>0</v>
      </c>
      <c r="O2859" s="205">
        <v>526317</v>
      </c>
    </row>
    <row r="2860" spans="2:15" x14ac:dyDescent="0.2">
      <c r="B2860" s="130" t="s">
        <v>613</v>
      </c>
      <c r="D2860" s="130">
        <v>1057607910</v>
      </c>
      <c r="F2860" s="130">
        <v>1697929</v>
      </c>
      <c r="I2860" s="130">
        <v>436107</v>
      </c>
      <c r="K2860" s="130">
        <v>0</v>
      </c>
      <c r="O2860" s="205">
        <v>2134036</v>
      </c>
    </row>
    <row r="2861" spans="2:15" x14ac:dyDescent="0.2">
      <c r="B2861" s="130" t="s">
        <v>614</v>
      </c>
      <c r="D2861" s="130">
        <v>1018424689</v>
      </c>
      <c r="F2861" s="130">
        <v>0</v>
      </c>
      <c r="I2861" s="130">
        <v>474810</v>
      </c>
      <c r="K2861" s="130">
        <v>0</v>
      </c>
      <c r="O2861" s="205">
        <v>474810</v>
      </c>
    </row>
    <row r="2862" spans="2:15" x14ac:dyDescent="0.2">
      <c r="B2862" s="130" t="s">
        <v>628</v>
      </c>
      <c r="D2862" s="130">
        <v>66711901</v>
      </c>
      <c r="F2862" s="130">
        <v>1659899.72</v>
      </c>
      <c r="I2862" s="130">
        <v>0</v>
      </c>
      <c r="K2862" s="130">
        <v>0</v>
      </c>
      <c r="O2862" s="205">
        <v>1659899.72</v>
      </c>
    </row>
    <row r="2863" spans="2:15" x14ac:dyDescent="0.2">
      <c r="B2863" s="130" t="s">
        <v>640</v>
      </c>
      <c r="D2863" s="130">
        <v>1109494297</v>
      </c>
      <c r="F2863" s="130">
        <v>0</v>
      </c>
      <c r="I2863" s="130">
        <v>1582284</v>
      </c>
      <c r="K2863" s="130">
        <v>0</v>
      </c>
      <c r="O2863" s="205">
        <v>1582284</v>
      </c>
    </row>
    <row r="2864" spans="2:15" x14ac:dyDescent="0.2">
      <c r="B2864" s="130" t="s">
        <v>641</v>
      </c>
      <c r="D2864" s="130">
        <v>1034776666</v>
      </c>
      <c r="F2864" s="130">
        <v>1492550.6</v>
      </c>
      <c r="I2864" s="130">
        <v>1646607</v>
      </c>
      <c r="K2864" s="130">
        <v>0</v>
      </c>
      <c r="O2864" s="205">
        <v>3139157.6</v>
      </c>
    </row>
    <row r="2865" spans="2:15" x14ac:dyDescent="0.2">
      <c r="B2865" s="130" t="s">
        <v>642</v>
      </c>
      <c r="D2865" s="130">
        <v>1023000463</v>
      </c>
      <c r="F2865" s="130">
        <v>422274.89</v>
      </c>
      <c r="I2865" s="130">
        <v>0</v>
      </c>
      <c r="K2865" s="130">
        <v>0</v>
      </c>
      <c r="O2865" s="205">
        <v>422274.89</v>
      </c>
    </row>
    <row r="2866" spans="2:15" x14ac:dyDescent="0.2">
      <c r="B2866" s="130" t="s">
        <v>644</v>
      </c>
      <c r="D2866" s="130">
        <v>1023368325</v>
      </c>
      <c r="F2866" s="130">
        <v>62773</v>
      </c>
      <c r="I2866" s="130">
        <v>0</v>
      </c>
      <c r="K2866" s="130">
        <v>0</v>
      </c>
      <c r="O2866" s="205">
        <v>62773</v>
      </c>
    </row>
    <row r="2867" spans="2:15" x14ac:dyDescent="0.2">
      <c r="B2867" s="130" t="s">
        <v>646</v>
      </c>
      <c r="D2867" s="130">
        <v>1016055423</v>
      </c>
      <c r="F2867" s="130">
        <v>346169.4</v>
      </c>
      <c r="I2867" s="130">
        <v>65798</v>
      </c>
      <c r="K2867" s="130">
        <v>0</v>
      </c>
      <c r="O2867" s="205">
        <v>411967.4</v>
      </c>
    </row>
    <row r="2868" spans="2:15" x14ac:dyDescent="0.2">
      <c r="B2868" s="130" t="s">
        <v>647</v>
      </c>
      <c r="D2868" s="130">
        <v>1032797110</v>
      </c>
      <c r="F2868" s="130">
        <v>117129.46</v>
      </c>
      <c r="I2868" s="130">
        <v>1530475</v>
      </c>
      <c r="K2868" s="130">
        <v>0</v>
      </c>
      <c r="O2868" s="205">
        <v>1647604.46</v>
      </c>
    </row>
    <row r="2869" spans="2:15" x14ac:dyDescent="0.2">
      <c r="B2869" s="130" t="s">
        <v>650</v>
      </c>
      <c r="D2869" s="130">
        <v>1003500978</v>
      </c>
      <c r="F2869" s="130">
        <v>124596.22</v>
      </c>
      <c r="I2869" s="130">
        <v>0</v>
      </c>
      <c r="K2869" s="130">
        <v>0</v>
      </c>
      <c r="O2869" s="205">
        <v>124596.22</v>
      </c>
    </row>
    <row r="2870" spans="2:15" x14ac:dyDescent="0.2">
      <c r="B2870" s="130" t="s">
        <v>679</v>
      </c>
      <c r="D2870" s="130">
        <v>1014176036</v>
      </c>
      <c r="F2870" s="130">
        <v>1491650.96</v>
      </c>
      <c r="I2870" s="130">
        <v>1533873</v>
      </c>
      <c r="K2870" s="130">
        <v>0</v>
      </c>
      <c r="O2870" s="205">
        <v>3025523.96</v>
      </c>
    </row>
    <row r="2871" spans="2:15" x14ac:dyDescent="0.2">
      <c r="B2871" s="130" t="s">
        <v>683</v>
      </c>
      <c r="D2871" s="130">
        <v>1032483178</v>
      </c>
      <c r="F2871" s="130">
        <v>402711.1</v>
      </c>
      <c r="I2871" s="130">
        <v>0</v>
      </c>
      <c r="K2871" s="130">
        <v>0</v>
      </c>
      <c r="O2871" s="205">
        <v>402711.1</v>
      </c>
    </row>
    <row r="2872" spans="2:15" x14ac:dyDescent="0.2">
      <c r="B2872" s="130" t="s">
        <v>689</v>
      </c>
      <c r="D2872" s="130">
        <v>52800030</v>
      </c>
      <c r="F2872" s="130">
        <v>1612363.24</v>
      </c>
      <c r="I2872" s="130">
        <v>1751864</v>
      </c>
      <c r="K2872" s="130">
        <v>0</v>
      </c>
      <c r="O2872" s="205">
        <v>3364227.24</v>
      </c>
    </row>
    <row r="2873" spans="2:15" x14ac:dyDescent="0.2">
      <c r="B2873" s="130" t="s">
        <v>695</v>
      </c>
      <c r="D2873" s="130">
        <v>1025522309</v>
      </c>
      <c r="F2873" s="130">
        <v>566800.26</v>
      </c>
      <c r="I2873" s="130">
        <v>0</v>
      </c>
      <c r="K2873" s="130">
        <v>0</v>
      </c>
      <c r="O2873" s="205">
        <v>566800.26</v>
      </c>
    </row>
    <row r="2874" spans="2:15" x14ac:dyDescent="0.2">
      <c r="B2874" s="130" t="s">
        <v>698</v>
      </c>
      <c r="D2874" s="130">
        <v>1007428852</v>
      </c>
      <c r="F2874" s="130">
        <v>1220911.94</v>
      </c>
      <c r="I2874" s="130">
        <v>0</v>
      </c>
      <c r="K2874" s="130">
        <v>0</v>
      </c>
      <c r="O2874" s="205">
        <v>1220911.94</v>
      </c>
    </row>
    <row r="2875" spans="2:15" x14ac:dyDescent="0.2">
      <c r="B2875" s="130" t="s">
        <v>710</v>
      </c>
      <c r="D2875" s="130" t="s">
        <v>711</v>
      </c>
      <c r="F2875" s="130">
        <v>0</v>
      </c>
      <c r="I2875" s="130">
        <v>369650</v>
      </c>
      <c r="K2875" s="130">
        <v>0</v>
      </c>
      <c r="O2875" s="205">
        <v>369650</v>
      </c>
    </row>
    <row r="2876" spans="2:15" x14ac:dyDescent="0.2">
      <c r="B2876" s="130" t="s">
        <v>716</v>
      </c>
      <c r="D2876" s="130">
        <v>1030525717</v>
      </c>
      <c r="F2876" s="130">
        <v>240061.18</v>
      </c>
      <c r="I2876" s="130">
        <v>0</v>
      </c>
      <c r="K2876" s="130">
        <v>0</v>
      </c>
      <c r="O2876" s="205">
        <v>240061.18</v>
      </c>
    </row>
    <row r="2877" spans="2:15" x14ac:dyDescent="0.2">
      <c r="B2877" s="130" t="s">
        <v>718</v>
      </c>
      <c r="D2877" s="130">
        <v>1070730630</v>
      </c>
      <c r="F2877" s="130">
        <v>1556651.03</v>
      </c>
      <c r="I2877" s="130">
        <v>1647817</v>
      </c>
      <c r="K2877" s="130">
        <v>0</v>
      </c>
      <c r="O2877" s="205">
        <v>3204468.03</v>
      </c>
    </row>
    <row r="2878" spans="2:15" x14ac:dyDescent="0.2">
      <c r="B2878" s="130" t="s">
        <v>734</v>
      </c>
      <c r="D2878" s="130">
        <v>1001119290</v>
      </c>
      <c r="F2878" s="130">
        <v>56023</v>
      </c>
      <c r="I2878" s="130">
        <v>0</v>
      </c>
      <c r="K2878" s="130">
        <v>0</v>
      </c>
      <c r="O2878" s="205">
        <v>56023</v>
      </c>
    </row>
    <row r="2879" spans="2:15" x14ac:dyDescent="0.2">
      <c r="B2879" s="130" t="s">
        <v>737</v>
      </c>
      <c r="D2879" s="130">
        <v>1022380883</v>
      </c>
      <c r="F2879" s="130">
        <v>0</v>
      </c>
      <c r="I2879" s="130">
        <v>135238</v>
      </c>
      <c r="K2879" s="130">
        <v>0</v>
      </c>
      <c r="O2879" s="205">
        <v>135238</v>
      </c>
    </row>
    <row r="2880" spans="2:15" x14ac:dyDescent="0.2">
      <c r="B2880" s="130" t="s">
        <v>740</v>
      </c>
      <c r="D2880" s="130">
        <v>1000935343</v>
      </c>
      <c r="F2880" s="130">
        <v>0</v>
      </c>
      <c r="I2880" s="130">
        <v>1472501</v>
      </c>
      <c r="K2880" s="130">
        <v>0</v>
      </c>
      <c r="O2880" s="205">
        <v>1472501</v>
      </c>
    </row>
    <row r="2881" spans="2:15" x14ac:dyDescent="0.2">
      <c r="B2881" s="130" t="s">
        <v>744</v>
      </c>
      <c r="D2881" s="130">
        <v>52175422</v>
      </c>
      <c r="F2881" s="130">
        <v>1878994.74</v>
      </c>
      <c r="I2881" s="130">
        <v>1588267</v>
      </c>
      <c r="K2881" s="130">
        <v>0</v>
      </c>
      <c r="O2881" s="205">
        <v>3467261.74</v>
      </c>
    </row>
    <row r="2882" spans="2:15" x14ac:dyDescent="0.2">
      <c r="B2882" s="130" t="s">
        <v>761</v>
      </c>
      <c r="D2882" s="130">
        <v>1193088681</v>
      </c>
      <c r="F2882" s="130">
        <v>497800.2</v>
      </c>
      <c r="I2882" s="130">
        <v>1560494</v>
      </c>
      <c r="K2882" s="130">
        <v>0</v>
      </c>
      <c r="O2882" s="205">
        <v>2058294.2</v>
      </c>
    </row>
    <row r="2883" spans="2:15" x14ac:dyDescent="0.2">
      <c r="B2883" s="130" t="s">
        <v>762</v>
      </c>
      <c r="D2883" s="130">
        <v>1000460027</v>
      </c>
      <c r="F2883" s="130">
        <v>0</v>
      </c>
      <c r="I2883" s="130">
        <v>36078</v>
      </c>
      <c r="K2883" s="130">
        <v>0</v>
      </c>
      <c r="O2883" s="205">
        <v>36078</v>
      </c>
    </row>
    <row r="2884" spans="2:15" x14ac:dyDescent="0.2">
      <c r="B2884" s="130" t="s">
        <v>763</v>
      </c>
      <c r="D2884" s="130">
        <v>1030627854</v>
      </c>
      <c r="F2884" s="130">
        <v>0</v>
      </c>
      <c r="I2884" s="130">
        <v>494271</v>
      </c>
      <c r="K2884" s="130">
        <v>0</v>
      </c>
      <c r="O2884" s="205">
        <v>494271</v>
      </c>
    </row>
    <row r="2885" spans="2:15" x14ac:dyDescent="0.2">
      <c r="B2885" s="130" t="s">
        <v>767</v>
      </c>
      <c r="D2885" s="130">
        <v>39672920</v>
      </c>
      <c r="F2885" s="130">
        <v>0</v>
      </c>
      <c r="I2885" s="130">
        <v>914597</v>
      </c>
      <c r="K2885" s="130">
        <v>0</v>
      </c>
      <c r="O2885" s="205">
        <v>914597</v>
      </c>
    </row>
    <row r="2886" spans="2:15" x14ac:dyDescent="0.2">
      <c r="B2886" s="130" t="s">
        <v>778</v>
      </c>
      <c r="D2886" s="130">
        <v>1000856368</v>
      </c>
      <c r="F2886" s="130">
        <v>0</v>
      </c>
      <c r="I2886" s="130">
        <v>834357</v>
      </c>
      <c r="K2886" s="130">
        <v>0</v>
      </c>
      <c r="O2886" s="205">
        <v>834357</v>
      </c>
    </row>
    <row r="2887" spans="2:15" x14ac:dyDescent="0.2">
      <c r="B2887" s="130" t="s">
        <v>782</v>
      </c>
      <c r="D2887" s="130">
        <v>1000378292</v>
      </c>
      <c r="F2887" s="130">
        <v>56023</v>
      </c>
      <c r="I2887" s="130">
        <v>0</v>
      </c>
      <c r="K2887" s="130">
        <v>0</v>
      </c>
      <c r="O2887" s="205">
        <v>56023</v>
      </c>
    </row>
    <row r="2888" spans="2:15" x14ac:dyDescent="0.2">
      <c r="B2888" s="130" t="s">
        <v>787</v>
      </c>
      <c r="D2888" s="130">
        <v>1005929699</v>
      </c>
      <c r="F2888" s="130">
        <v>171511.03</v>
      </c>
      <c r="I2888" s="130">
        <v>1681428</v>
      </c>
      <c r="K2888" s="130">
        <v>0</v>
      </c>
      <c r="O2888" s="205">
        <v>1852939.03</v>
      </c>
    </row>
    <row r="2889" spans="2:15" x14ac:dyDescent="0.2">
      <c r="B2889" s="130" t="s">
        <v>794</v>
      </c>
      <c r="D2889" s="130">
        <v>1032457483</v>
      </c>
      <c r="F2889" s="130">
        <v>0</v>
      </c>
      <c r="I2889" s="130">
        <v>670964</v>
      </c>
      <c r="K2889" s="130">
        <v>0</v>
      </c>
      <c r="O2889" s="205">
        <v>670964</v>
      </c>
    </row>
    <row r="2890" spans="2:15" x14ac:dyDescent="0.2">
      <c r="B2890" s="130" t="s">
        <v>795</v>
      </c>
      <c r="D2890" s="130">
        <v>1023039143</v>
      </c>
      <c r="F2890" s="130">
        <v>1689332.36</v>
      </c>
      <c r="I2890" s="130">
        <v>1653361</v>
      </c>
      <c r="K2890" s="130">
        <v>0</v>
      </c>
      <c r="O2890" s="205">
        <v>3342693.36</v>
      </c>
    </row>
    <row r="2891" spans="2:15" x14ac:dyDescent="0.2">
      <c r="B2891" s="130" t="s">
        <v>796</v>
      </c>
      <c r="D2891" s="130">
        <v>1001116149</v>
      </c>
      <c r="F2891" s="130">
        <v>1475429.64</v>
      </c>
      <c r="I2891" s="130">
        <v>1735713</v>
      </c>
      <c r="K2891" s="130">
        <v>0</v>
      </c>
      <c r="O2891" s="205">
        <v>3211142.64</v>
      </c>
    </row>
    <row r="2892" spans="2:15" x14ac:dyDescent="0.2">
      <c r="B2892" s="130" t="s">
        <v>797</v>
      </c>
      <c r="D2892" s="130">
        <v>1000603427</v>
      </c>
      <c r="F2892" s="130">
        <v>1643406.53</v>
      </c>
      <c r="I2892" s="130">
        <v>1681410</v>
      </c>
      <c r="K2892" s="130">
        <v>0</v>
      </c>
      <c r="O2892" s="205">
        <v>3324816.53</v>
      </c>
    </row>
    <row r="2893" spans="2:15" x14ac:dyDescent="0.2">
      <c r="B2893" s="130" t="s">
        <v>809</v>
      </c>
      <c r="D2893" s="130">
        <v>1012320557</v>
      </c>
      <c r="F2893" s="130">
        <v>1442106.16</v>
      </c>
      <c r="I2893" s="130">
        <v>0</v>
      </c>
      <c r="K2893" s="130">
        <v>0</v>
      </c>
      <c r="O2893" s="205">
        <v>1442106.16</v>
      </c>
    </row>
    <row r="2894" spans="2:15" x14ac:dyDescent="0.2">
      <c r="B2894" s="130" t="s">
        <v>819</v>
      </c>
      <c r="D2894" s="130">
        <v>1023873022</v>
      </c>
      <c r="F2894" s="130">
        <v>0</v>
      </c>
      <c r="I2894" s="130">
        <v>292330</v>
      </c>
      <c r="K2894" s="130">
        <v>0</v>
      </c>
      <c r="O2894" s="205">
        <v>292330</v>
      </c>
    </row>
    <row r="2895" spans="2:15" x14ac:dyDescent="0.2">
      <c r="B2895" s="130" t="s">
        <v>820</v>
      </c>
      <c r="D2895" s="130">
        <v>1010112736</v>
      </c>
      <c r="F2895" s="130">
        <v>0</v>
      </c>
      <c r="I2895" s="130">
        <v>524651</v>
      </c>
      <c r="K2895" s="130">
        <v>0</v>
      </c>
      <c r="O2895" s="205">
        <v>524651</v>
      </c>
    </row>
    <row r="2896" spans="2:15" x14ac:dyDescent="0.2">
      <c r="B2896" s="130" t="s">
        <v>825</v>
      </c>
      <c r="D2896" s="130">
        <v>1000156072</v>
      </c>
      <c r="F2896" s="130">
        <v>0</v>
      </c>
      <c r="I2896" s="130">
        <v>810317</v>
      </c>
      <c r="K2896" s="130">
        <v>0</v>
      </c>
      <c r="O2896" s="205">
        <v>810317</v>
      </c>
    </row>
    <row r="2897" spans="2:15" x14ac:dyDescent="0.2">
      <c r="B2897" s="130" t="s">
        <v>835</v>
      </c>
      <c r="D2897" s="130">
        <v>1034282125</v>
      </c>
      <c r="F2897" s="130">
        <v>715368.5</v>
      </c>
      <c r="I2897" s="130">
        <v>0</v>
      </c>
      <c r="K2897" s="130">
        <v>0</v>
      </c>
      <c r="O2897" s="205">
        <v>715368.5</v>
      </c>
    </row>
    <row r="2898" spans="2:15" x14ac:dyDescent="0.2">
      <c r="B2898" s="130" t="s">
        <v>839</v>
      </c>
      <c r="D2898" s="130">
        <v>1023949754</v>
      </c>
      <c r="F2898" s="130">
        <v>0</v>
      </c>
      <c r="I2898" s="130">
        <v>805874</v>
      </c>
      <c r="K2898" s="130">
        <v>0</v>
      </c>
      <c r="O2898" s="205">
        <v>805874</v>
      </c>
    </row>
    <row r="2899" spans="2:15" x14ac:dyDescent="0.2">
      <c r="B2899" s="130" t="s">
        <v>854</v>
      </c>
      <c r="D2899" s="130">
        <v>1034398886</v>
      </c>
      <c r="F2899" s="130">
        <v>1114263.74</v>
      </c>
      <c r="I2899" s="130">
        <v>0</v>
      </c>
      <c r="K2899" s="130">
        <v>0</v>
      </c>
      <c r="O2899" s="205">
        <v>1114263.74</v>
      </c>
    </row>
    <row r="2900" spans="2:15" x14ac:dyDescent="0.2">
      <c r="B2900" s="130" t="s">
        <v>860</v>
      </c>
      <c r="D2900" s="130">
        <v>1024566105</v>
      </c>
      <c r="F2900" s="130">
        <v>376037.68</v>
      </c>
      <c r="I2900" s="130">
        <v>1621146</v>
      </c>
      <c r="K2900" s="130">
        <v>0</v>
      </c>
      <c r="O2900" s="205">
        <v>1997183.68</v>
      </c>
    </row>
    <row r="2901" spans="2:15" x14ac:dyDescent="0.2">
      <c r="B2901" s="130" t="s">
        <v>861</v>
      </c>
      <c r="D2901" s="130">
        <v>1032455256</v>
      </c>
      <c r="F2901" s="130">
        <v>409108.46</v>
      </c>
      <c r="I2901" s="130">
        <v>738810</v>
      </c>
      <c r="K2901" s="130">
        <v>0</v>
      </c>
      <c r="O2901" s="205">
        <v>1147918.46</v>
      </c>
    </row>
    <row r="2902" spans="2:15" x14ac:dyDescent="0.2">
      <c r="B2902" s="130" t="s">
        <v>863</v>
      </c>
      <c r="D2902" s="130">
        <v>1001203918</v>
      </c>
      <c r="F2902" s="130">
        <v>0</v>
      </c>
      <c r="I2902" s="130">
        <v>305236</v>
      </c>
      <c r="K2902" s="130">
        <v>0</v>
      </c>
      <c r="O2902" s="205">
        <v>305236</v>
      </c>
    </row>
    <row r="2903" spans="2:15" x14ac:dyDescent="0.2">
      <c r="B2903" s="130" t="s">
        <v>875</v>
      </c>
      <c r="D2903" s="130">
        <v>1000135028</v>
      </c>
      <c r="F2903" s="130">
        <v>966726.06</v>
      </c>
      <c r="I2903" s="130">
        <v>0</v>
      </c>
      <c r="K2903" s="130">
        <v>0</v>
      </c>
      <c r="O2903" s="205">
        <v>966726.06</v>
      </c>
    </row>
    <row r="2904" spans="2:15" x14ac:dyDescent="0.2">
      <c r="B2904" s="130" t="s">
        <v>884</v>
      </c>
      <c r="D2904" s="130">
        <v>1031803151</v>
      </c>
      <c r="F2904" s="130">
        <v>0</v>
      </c>
      <c r="I2904" s="130">
        <v>1208126</v>
      </c>
      <c r="K2904" s="130">
        <v>0</v>
      </c>
      <c r="O2904" s="205">
        <v>1208126</v>
      </c>
    </row>
    <row r="2905" spans="2:15" x14ac:dyDescent="0.2">
      <c r="B2905" s="130" t="s">
        <v>885</v>
      </c>
      <c r="D2905" s="130">
        <v>1001116451</v>
      </c>
      <c r="F2905" s="130">
        <v>1449499.5</v>
      </c>
      <c r="I2905" s="130">
        <v>1721335</v>
      </c>
      <c r="K2905" s="130">
        <v>0</v>
      </c>
      <c r="O2905" s="205">
        <v>3170834.5</v>
      </c>
    </row>
    <row r="2906" spans="2:15" x14ac:dyDescent="0.2">
      <c r="B2906" s="130" t="s">
        <v>886</v>
      </c>
      <c r="D2906" s="130">
        <v>1022357335</v>
      </c>
      <c r="F2906" s="130">
        <v>0</v>
      </c>
      <c r="I2906" s="130">
        <v>495635</v>
      </c>
      <c r="K2906" s="130">
        <v>0</v>
      </c>
      <c r="O2906" s="205">
        <v>495635</v>
      </c>
    </row>
    <row r="2907" spans="2:15" x14ac:dyDescent="0.2">
      <c r="B2907" s="130" t="s">
        <v>893</v>
      </c>
      <c r="D2907" s="130" t="s">
        <v>894</v>
      </c>
      <c r="F2907" s="130">
        <v>4792527.5599999996</v>
      </c>
      <c r="I2907" s="130">
        <v>6185022</v>
      </c>
      <c r="K2907" s="130">
        <v>0</v>
      </c>
      <c r="O2907" s="205">
        <v>10977549.560000001</v>
      </c>
    </row>
    <row r="2908" spans="2:15" x14ac:dyDescent="0.2">
      <c r="B2908" s="130" t="s">
        <v>918</v>
      </c>
      <c r="D2908" s="130">
        <v>1001044701</v>
      </c>
      <c r="F2908" s="130">
        <v>104622</v>
      </c>
      <c r="I2908" s="130">
        <v>0</v>
      </c>
      <c r="K2908" s="130">
        <v>0</v>
      </c>
      <c r="O2908" s="205">
        <v>104622</v>
      </c>
    </row>
    <row r="2909" spans="2:15" x14ac:dyDescent="0.2">
      <c r="B2909" s="130" t="s">
        <v>919</v>
      </c>
      <c r="D2909" s="130">
        <v>1068930132</v>
      </c>
      <c r="F2909" s="130">
        <v>0</v>
      </c>
      <c r="I2909" s="130">
        <v>503639</v>
      </c>
      <c r="K2909" s="130">
        <v>0</v>
      </c>
      <c r="O2909" s="205">
        <v>503639</v>
      </c>
    </row>
    <row r="2910" spans="2:15" x14ac:dyDescent="0.2">
      <c r="B2910" s="130" t="s">
        <v>928</v>
      </c>
      <c r="D2910" s="130">
        <v>1000573125</v>
      </c>
      <c r="F2910" s="130">
        <v>0</v>
      </c>
      <c r="I2910" s="130">
        <v>628134</v>
      </c>
      <c r="K2910" s="130">
        <v>0</v>
      </c>
      <c r="O2910" s="205">
        <v>628134</v>
      </c>
    </row>
    <row r="2911" spans="2:15" x14ac:dyDescent="0.2">
      <c r="B2911" s="130" t="s">
        <v>930</v>
      </c>
      <c r="D2911" s="130">
        <v>1013677661</v>
      </c>
      <c r="F2911" s="130">
        <v>1336107.8799999999</v>
      </c>
      <c r="I2911" s="130">
        <v>0</v>
      </c>
      <c r="K2911" s="130">
        <v>0</v>
      </c>
      <c r="O2911" s="205">
        <v>1336107.8799999999</v>
      </c>
    </row>
    <row r="2912" spans="2:15" x14ac:dyDescent="0.2">
      <c r="B2912" s="130" t="s">
        <v>931</v>
      </c>
      <c r="D2912" s="130">
        <v>46683454</v>
      </c>
      <c r="F2912" s="130">
        <v>1609393.22</v>
      </c>
      <c r="I2912" s="130">
        <v>1697329</v>
      </c>
      <c r="K2912" s="130">
        <v>0</v>
      </c>
      <c r="O2912" s="205">
        <v>3306722.22</v>
      </c>
    </row>
    <row r="2913" spans="1:15" x14ac:dyDescent="0.2">
      <c r="B2913" s="130" t="s">
        <v>935</v>
      </c>
      <c r="D2913" s="130">
        <v>1014862974</v>
      </c>
      <c r="F2913" s="130">
        <v>0</v>
      </c>
      <c r="I2913" s="130">
        <v>653650</v>
      </c>
      <c r="K2913" s="130">
        <v>0</v>
      </c>
      <c r="O2913" s="205">
        <v>653650</v>
      </c>
    </row>
    <row r="2914" spans="1:15" x14ac:dyDescent="0.2">
      <c r="B2914" s="130" t="s">
        <v>937</v>
      </c>
      <c r="D2914" s="130">
        <v>1031155767</v>
      </c>
      <c r="F2914" s="130">
        <v>1958133.8</v>
      </c>
      <c r="I2914" s="130">
        <v>2620171</v>
      </c>
      <c r="K2914" s="130">
        <v>0</v>
      </c>
      <c r="O2914" s="205">
        <v>4578304.8</v>
      </c>
    </row>
    <row r="2915" spans="1:15" x14ac:dyDescent="0.2">
      <c r="B2915" s="130" t="s">
        <v>939</v>
      </c>
      <c r="D2915" s="130">
        <v>1005995975</v>
      </c>
      <c r="F2915" s="130">
        <v>784953.15</v>
      </c>
      <c r="I2915" s="130">
        <v>0</v>
      </c>
      <c r="K2915" s="130">
        <v>0</v>
      </c>
      <c r="O2915" s="205">
        <v>784953.15</v>
      </c>
    </row>
    <row r="2916" spans="1:15" x14ac:dyDescent="0.2">
      <c r="A2916" s="130" t="s">
        <v>1332</v>
      </c>
      <c r="F2916" s="130">
        <v>25188012.07</v>
      </c>
      <c r="I2916" s="130">
        <v>42476077.950000003</v>
      </c>
      <c r="K2916" s="130">
        <v>0</v>
      </c>
      <c r="O2916" s="205">
        <v>67664090.019999996</v>
      </c>
    </row>
    <row r="2917" spans="1:15" x14ac:dyDescent="0.2">
      <c r="B2917" s="130" t="s">
        <v>378</v>
      </c>
      <c r="D2917" s="130">
        <v>52286338</v>
      </c>
      <c r="F2917" s="130">
        <v>752330.8</v>
      </c>
      <c r="I2917" s="130">
        <v>794599</v>
      </c>
      <c r="K2917" s="130">
        <v>0</v>
      </c>
      <c r="O2917" s="205">
        <v>1546929.8</v>
      </c>
    </row>
    <row r="2918" spans="1:15" x14ac:dyDescent="0.2">
      <c r="B2918" s="130" t="s">
        <v>385</v>
      </c>
      <c r="D2918" s="130">
        <v>1010840246</v>
      </c>
      <c r="F2918" s="130">
        <v>226222.5</v>
      </c>
      <c r="I2918" s="130">
        <v>610279</v>
      </c>
      <c r="K2918" s="130">
        <v>0</v>
      </c>
      <c r="O2918" s="205">
        <v>836501.5</v>
      </c>
    </row>
    <row r="2919" spans="1:15" x14ac:dyDescent="0.2">
      <c r="B2919" s="130" t="s">
        <v>392</v>
      </c>
      <c r="D2919" s="130">
        <v>1000591042</v>
      </c>
      <c r="F2919" s="130">
        <v>758279.97</v>
      </c>
      <c r="I2919" s="130">
        <v>750939</v>
      </c>
      <c r="K2919" s="130">
        <v>0</v>
      </c>
      <c r="O2919" s="205">
        <v>1509218.97</v>
      </c>
    </row>
    <row r="2920" spans="1:15" x14ac:dyDescent="0.2">
      <c r="B2920" s="130" t="s">
        <v>399</v>
      </c>
      <c r="D2920" s="130">
        <v>1022968626</v>
      </c>
      <c r="F2920" s="130">
        <v>0</v>
      </c>
      <c r="I2920" s="130">
        <v>937285</v>
      </c>
      <c r="K2920" s="130">
        <v>0</v>
      </c>
      <c r="O2920" s="205">
        <v>937285</v>
      </c>
    </row>
    <row r="2921" spans="1:15" x14ac:dyDescent="0.2">
      <c r="B2921" s="130" t="s">
        <v>427</v>
      </c>
      <c r="D2921" s="130" t="s">
        <v>428</v>
      </c>
      <c r="F2921" s="130">
        <v>938250</v>
      </c>
      <c r="I2921" s="130">
        <v>1262413</v>
      </c>
      <c r="K2921" s="130">
        <v>0</v>
      </c>
      <c r="O2921" s="205">
        <v>2200663</v>
      </c>
    </row>
    <row r="2922" spans="1:15" x14ac:dyDescent="0.2">
      <c r="B2922" s="130" t="s">
        <v>429</v>
      </c>
      <c r="D2922" s="130">
        <v>1007005713</v>
      </c>
      <c r="F2922" s="130">
        <v>168203.58</v>
      </c>
      <c r="I2922" s="130">
        <v>0</v>
      </c>
      <c r="K2922" s="130">
        <v>0</v>
      </c>
      <c r="O2922" s="205">
        <v>168203.58</v>
      </c>
    </row>
    <row r="2923" spans="1:15" x14ac:dyDescent="0.2">
      <c r="B2923" s="130" t="s">
        <v>432</v>
      </c>
      <c r="D2923" s="130">
        <v>52799524</v>
      </c>
      <c r="F2923" s="130">
        <v>738889.51</v>
      </c>
      <c r="I2923" s="130">
        <v>102091</v>
      </c>
      <c r="K2923" s="130">
        <v>0</v>
      </c>
      <c r="O2923" s="205">
        <v>840980.51</v>
      </c>
    </row>
    <row r="2924" spans="1:15" x14ac:dyDescent="0.2">
      <c r="B2924" s="130" t="s">
        <v>433</v>
      </c>
      <c r="D2924" s="130">
        <v>1016106465</v>
      </c>
      <c r="F2924" s="130">
        <v>84101.77</v>
      </c>
      <c r="I2924" s="130">
        <v>148400</v>
      </c>
      <c r="K2924" s="130">
        <v>0</v>
      </c>
      <c r="O2924" s="205">
        <v>232501.77</v>
      </c>
    </row>
    <row r="2925" spans="1:15" x14ac:dyDescent="0.2">
      <c r="B2925" s="130" t="s">
        <v>448</v>
      </c>
      <c r="D2925" s="130">
        <v>51913231</v>
      </c>
      <c r="F2925" s="130">
        <v>226118.5</v>
      </c>
      <c r="I2925" s="130">
        <v>0</v>
      </c>
      <c r="K2925" s="130">
        <v>0</v>
      </c>
      <c r="O2925" s="205">
        <v>226118.5</v>
      </c>
    </row>
    <row r="2926" spans="1:15" x14ac:dyDescent="0.2">
      <c r="B2926" s="130" t="s">
        <v>449</v>
      </c>
      <c r="D2926" s="130" t="s">
        <v>450</v>
      </c>
      <c r="F2926" s="130">
        <v>0</v>
      </c>
      <c r="I2926" s="130">
        <v>2224000</v>
      </c>
      <c r="K2926" s="130">
        <v>0</v>
      </c>
      <c r="O2926" s="205">
        <v>2224000</v>
      </c>
    </row>
    <row r="2927" spans="1:15" x14ac:dyDescent="0.2">
      <c r="B2927" s="130" t="s">
        <v>457</v>
      </c>
      <c r="D2927" s="130">
        <v>51999468</v>
      </c>
      <c r="F2927" s="130">
        <v>775516</v>
      </c>
      <c r="I2927" s="130">
        <v>755477</v>
      </c>
      <c r="K2927" s="130">
        <v>0</v>
      </c>
      <c r="O2927" s="205">
        <v>1530993</v>
      </c>
    </row>
    <row r="2928" spans="1:15" x14ac:dyDescent="0.2">
      <c r="B2928" s="130" t="s">
        <v>460</v>
      </c>
      <c r="D2928" s="130">
        <v>1023872258</v>
      </c>
      <c r="F2928" s="130">
        <v>129218</v>
      </c>
      <c r="I2928" s="130">
        <v>0</v>
      </c>
      <c r="K2928" s="130">
        <v>0</v>
      </c>
      <c r="O2928" s="205">
        <v>129218</v>
      </c>
    </row>
    <row r="2929" spans="2:15" x14ac:dyDescent="0.2">
      <c r="B2929" s="130" t="s">
        <v>461</v>
      </c>
      <c r="D2929" s="130">
        <v>1000213395</v>
      </c>
      <c r="F2929" s="130">
        <v>0</v>
      </c>
      <c r="I2929" s="130">
        <v>617344</v>
      </c>
      <c r="K2929" s="130">
        <v>0</v>
      </c>
      <c r="O2929" s="205">
        <v>617344</v>
      </c>
    </row>
    <row r="2930" spans="2:15" x14ac:dyDescent="0.2">
      <c r="B2930" s="130" t="s">
        <v>462</v>
      </c>
      <c r="D2930" s="130">
        <v>1031803919</v>
      </c>
      <c r="F2930" s="130">
        <v>0</v>
      </c>
      <c r="I2930" s="130">
        <v>195888</v>
      </c>
      <c r="K2930" s="130">
        <v>0</v>
      </c>
      <c r="O2930" s="205">
        <v>195888</v>
      </c>
    </row>
    <row r="2931" spans="2:15" x14ac:dyDescent="0.2">
      <c r="B2931" s="130" t="s">
        <v>477</v>
      </c>
      <c r="D2931" s="130">
        <v>1022968485</v>
      </c>
      <c r="F2931" s="130">
        <v>112135.72</v>
      </c>
      <c r="I2931" s="130">
        <v>29680</v>
      </c>
      <c r="K2931" s="130">
        <v>0</v>
      </c>
      <c r="O2931" s="205">
        <v>141815.72</v>
      </c>
    </row>
    <row r="2932" spans="2:15" x14ac:dyDescent="0.2">
      <c r="B2932" s="130" t="s">
        <v>485</v>
      </c>
      <c r="D2932" s="130">
        <v>1019022306</v>
      </c>
      <c r="F2932" s="130">
        <v>553074.9</v>
      </c>
      <c r="I2932" s="130">
        <v>1050069</v>
      </c>
      <c r="K2932" s="130">
        <v>0</v>
      </c>
      <c r="O2932" s="205">
        <v>1603143.9</v>
      </c>
    </row>
    <row r="2933" spans="2:15" x14ac:dyDescent="0.2">
      <c r="B2933" s="130" t="s">
        <v>493</v>
      </c>
      <c r="D2933" s="130" t="s">
        <v>494</v>
      </c>
      <c r="F2933" s="130">
        <v>908375.01</v>
      </c>
      <c r="I2933" s="130">
        <v>1252390</v>
      </c>
      <c r="K2933" s="130">
        <v>0</v>
      </c>
      <c r="O2933" s="205">
        <v>2160765.0099999998</v>
      </c>
    </row>
    <row r="2934" spans="2:15" x14ac:dyDescent="0.2">
      <c r="B2934" s="130" t="s">
        <v>511</v>
      </c>
      <c r="D2934" s="130">
        <v>1001272761</v>
      </c>
      <c r="F2934" s="130">
        <v>639083.88</v>
      </c>
      <c r="I2934" s="130">
        <v>710813</v>
      </c>
      <c r="K2934" s="130">
        <v>0</v>
      </c>
      <c r="O2934" s="205">
        <v>1349896.88</v>
      </c>
    </row>
    <row r="2935" spans="2:15" x14ac:dyDescent="0.2">
      <c r="B2935" s="130" t="s">
        <v>516</v>
      </c>
      <c r="D2935" s="130">
        <v>1072663481</v>
      </c>
      <c r="F2935" s="130">
        <v>0</v>
      </c>
      <c r="I2935" s="130">
        <v>299468</v>
      </c>
      <c r="K2935" s="130">
        <v>0</v>
      </c>
      <c r="O2935" s="205">
        <v>299468</v>
      </c>
    </row>
    <row r="2936" spans="2:15" x14ac:dyDescent="0.2">
      <c r="B2936" s="130" t="s">
        <v>517</v>
      </c>
      <c r="D2936" s="130">
        <v>1002457670</v>
      </c>
      <c r="F2936" s="130">
        <v>0</v>
      </c>
      <c r="I2936" s="130">
        <v>615364.94999999995</v>
      </c>
      <c r="K2936" s="130">
        <v>0</v>
      </c>
      <c r="O2936" s="205">
        <v>615364.94999999995</v>
      </c>
    </row>
    <row r="2937" spans="2:15" x14ac:dyDescent="0.2">
      <c r="B2937" s="130" t="s">
        <v>530</v>
      </c>
      <c r="D2937" s="130">
        <v>1032449935</v>
      </c>
      <c r="F2937" s="130">
        <v>0</v>
      </c>
      <c r="I2937" s="130">
        <v>937285</v>
      </c>
      <c r="K2937" s="130">
        <v>0</v>
      </c>
      <c r="O2937" s="205">
        <v>937285</v>
      </c>
    </row>
    <row r="2938" spans="2:15" x14ac:dyDescent="0.2">
      <c r="B2938" s="130" t="s">
        <v>532</v>
      </c>
      <c r="D2938" s="130">
        <v>1029141693</v>
      </c>
      <c r="F2938" s="130">
        <v>0</v>
      </c>
      <c r="I2938" s="130">
        <v>856160</v>
      </c>
      <c r="K2938" s="130">
        <v>0</v>
      </c>
      <c r="O2938" s="205">
        <v>856160</v>
      </c>
    </row>
    <row r="2939" spans="2:15" x14ac:dyDescent="0.2">
      <c r="B2939" s="130" t="s">
        <v>541</v>
      </c>
      <c r="D2939" s="130">
        <v>1016020802</v>
      </c>
      <c r="F2939" s="130">
        <v>0</v>
      </c>
      <c r="I2939" s="130">
        <v>204183</v>
      </c>
      <c r="K2939" s="130">
        <v>0</v>
      </c>
      <c r="O2939" s="205">
        <v>204183</v>
      </c>
    </row>
    <row r="2940" spans="2:15" x14ac:dyDescent="0.2">
      <c r="B2940" s="130" t="s">
        <v>549</v>
      </c>
      <c r="D2940" s="130">
        <v>1023934439</v>
      </c>
      <c r="F2940" s="130">
        <v>78495</v>
      </c>
      <c r="I2940" s="130">
        <v>59360</v>
      </c>
      <c r="K2940" s="130">
        <v>0</v>
      </c>
      <c r="O2940" s="205">
        <v>137855</v>
      </c>
    </row>
    <row r="2941" spans="2:15" x14ac:dyDescent="0.2">
      <c r="B2941" s="130" t="s">
        <v>552</v>
      </c>
      <c r="D2941" s="130">
        <v>1000572171</v>
      </c>
      <c r="F2941" s="130">
        <v>0</v>
      </c>
      <c r="I2941" s="130">
        <v>231574</v>
      </c>
      <c r="K2941" s="130">
        <v>0</v>
      </c>
      <c r="O2941" s="205">
        <v>231574</v>
      </c>
    </row>
    <row r="2942" spans="2:15" x14ac:dyDescent="0.2">
      <c r="B2942" s="130" t="s">
        <v>560</v>
      </c>
      <c r="D2942" s="130">
        <v>1025140522</v>
      </c>
      <c r="F2942" s="130">
        <v>0</v>
      </c>
      <c r="I2942" s="130">
        <v>59360</v>
      </c>
      <c r="K2942" s="130">
        <v>0</v>
      </c>
      <c r="O2942" s="205">
        <v>59360</v>
      </c>
    </row>
    <row r="2943" spans="2:15" x14ac:dyDescent="0.2">
      <c r="B2943" s="130" t="s">
        <v>601</v>
      </c>
      <c r="D2943" s="130">
        <v>1015428805</v>
      </c>
      <c r="F2943" s="130">
        <v>0</v>
      </c>
      <c r="I2943" s="130">
        <v>218925</v>
      </c>
      <c r="K2943" s="130">
        <v>0</v>
      </c>
      <c r="O2943" s="205">
        <v>218925</v>
      </c>
    </row>
    <row r="2944" spans="2:15" x14ac:dyDescent="0.2">
      <c r="B2944" s="130" t="s">
        <v>602</v>
      </c>
      <c r="D2944" s="130">
        <v>1033763162</v>
      </c>
      <c r="F2944" s="130">
        <v>32291</v>
      </c>
      <c r="I2944" s="130">
        <v>0</v>
      </c>
      <c r="K2944" s="130">
        <v>0</v>
      </c>
      <c r="O2944" s="205">
        <v>32291</v>
      </c>
    </row>
    <row r="2945" spans="2:15" x14ac:dyDescent="0.2">
      <c r="B2945" s="130" t="s">
        <v>608</v>
      </c>
      <c r="D2945" s="130">
        <v>1016108806</v>
      </c>
      <c r="F2945" s="130">
        <v>738909</v>
      </c>
      <c r="I2945" s="130">
        <v>773627</v>
      </c>
      <c r="K2945" s="130">
        <v>0</v>
      </c>
      <c r="O2945" s="205">
        <v>1512536</v>
      </c>
    </row>
    <row r="2946" spans="2:15" x14ac:dyDescent="0.2">
      <c r="B2946" s="130" t="s">
        <v>612</v>
      </c>
      <c r="D2946" s="130">
        <v>1034778843</v>
      </c>
      <c r="F2946" s="130">
        <v>0</v>
      </c>
      <c r="I2946" s="130">
        <v>231504</v>
      </c>
      <c r="K2946" s="130">
        <v>0</v>
      </c>
      <c r="O2946" s="205">
        <v>231504</v>
      </c>
    </row>
    <row r="2947" spans="2:15" x14ac:dyDescent="0.2">
      <c r="B2947" s="130" t="s">
        <v>613</v>
      </c>
      <c r="D2947" s="130">
        <v>1057607910</v>
      </c>
      <c r="F2947" s="130">
        <v>775516</v>
      </c>
      <c r="I2947" s="130">
        <v>201913</v>
      </c>
      <c r="K2947" s="130">
        <v>0</v>
      </c>
      <c r="O2947" s="205">
        <v>977429</v>
      </c>
    </row>
    <row r="2948" spans="2:15" x14ac:dyDescent="0.2">
      <c r="B2948" s="130" t="s">
        <v>614</v>
      </c>
      <c r="D2948" s="130">
        <v>1018424689</v>
      </c>
      <c r="F2948" s="130">
        <v>0</v>
      </c>
      <c r="I2948" s="130">
        <v>212670</v>
      </c>
      <c r="K2948" s="130">
        <v>0</v>
      </c>
      <c r="O2948" s="205">
        <v>212670</v>
      </c>
    </row>
    <row r="2949" spans="2:15" x14ac:dyDescent="0.2">
      <c r="B2949" s="130" t="s">
        <v>628</v>
      </c>
      <c r="D2949" s="130">
        <v>66711901</v>
      </c>
      <c r="F2949" s="130">
        <v>758279.97</v>
      </c>
      <c r="I2949" s="130">
        <v>0</v>
      </c>
      <c r="K2949" s="130">
        <v>0</v>
      </c>
      <c r="O2949" s="205">
        <v>758279.97</v>
      </c>
    </row>
    <row r="2950" spans="2:15" x14ac:dyDescent="0.2">
      <c r="B2950" s="130" t="s">
        <v>640</v>
      </c>
      <c r="D2950" s="130">
        <v>1109494297</v>
      </c>
      <c r="F2950" s="130">
        <v>0</v>
      </c>
      <c r="I2950" s="130">
        <v>5194512</v>
      </c>
      <c r="K2950" s="130">
        <v>0</v>
      </c>
      <c r="O2950" s="205">
        <v>5194512</v>
      </c>
    </row>
    <row r="2951" spans="2:15" x14ac:dyDescent="0.2">
      <c r="B2951" s="130" t="s">
        <v>641</v>
      </c>
      <c r="D2951" s="130">
        <v>1034776666</v>
      </c>
      <c r="F2951" s="130">
        <v>672724.6</v>
      </c>
      <c r="I2951" s="130">
        <v>729214</v>
      </c>
      <c r="K2951" s="130">
        <v>0</v>
      </c>
      <c r="O2951" s="205">
        <v>1401938.6</v>
      </c>
    </row>
    <row r="2952" spans="2:15" x14ac:dyDescent="0.2">
      <c r="B2952" s="130" t="s">
        <v>642</v>
      </c>
      <c r="D2952" s="130">
        <v>1023000463</v>
      </c>
      <c r="F2952" s="130">
        <v>211241.99</v>
      </c>
      <c r="I2952" s="130">
        <v>0</v>
      </c>
      <c r="K2952" s="130">
        <v>0</v>
      </c>
      <c r="O2952" s="205">
        <v>211241.99</v>
      </c>
    </row>
    <row r="2953" spans="2:15" x14ac:dyDescent="0.2">
      <c r="B2953" s="130" t="s">
        <v>644</v>
      </c>
      <c r="D2953" s="130">
        <v>1023368325</v>
      </c>
      <c r="F2953" s="130">
        <v>28012</v>
      </c>
      <c r="I2953" s="130">
        <v>0</v>
      </c>
      <c r="K2953" s="130">
        <v>0</v>
      </c>
      <c r="O2953" s="205">
        <v>28012</v>
      </c>
    </row>
    <row r="2954" spans="2:15" x14ac:dyDescent="0.2">
      <c r="B2954" s="130" t="s">
        <v>646</v>
      </c>
      <c r="D2954" s="130">
        <v>1016055423</v>
      </c>
      <c r="F2954" s="130">
        <v>156403.98000000001</v>
      </c>
      <c r="I2954" s="130">
        <v>32939</v>
      </c>
      <c r="K2954" s="130">
        <v>0</v>
      </c>
      <c r="O2954" s="205">
        <v>189342.98</v>
      </c>
    </row>
    <row r="2955" spans="2:15" x14ac:dyDescent="0.2">
      <c r="B2955" s="130" t="s">
        <v>647</v>
      </c>
      <c r="D2955" s="130">
        <v>1032797110</v>
      </c>
      <c r="F2955" s="130">
        <v>52330</v>
      </c>
      <c r="I2955" s="130">
        <v>672747</v>
      </c>
      <c r="K2955" s="130">
        <v>0</v>
      </c>
      <c r="O2955" s="205">
        <v>725077</v>
      </c>
    </row>
    <row r="2956" spans="2:15" x14ac:dyDescent="0.2">
      <c r="B2956" s="130" t="s">
        <v>650</v>
      </c>
      <c r="D2956" s="130">
        <v>1003500978</v>
      </c>
      <c r="F2956" s="130">
        <v>56067.86</v>
      </c>
      <c r="I2956" s="130">
        <v>0</v>
      </c>
      <c r="K2956" s="130">
        <v>0</v>
      </c>
      <c r="O2956" s="205">
        <v>56067.86</v>
      </c>
    </row>
    <row r="2957" spans="2:15" x14ac:dyDescent="0.2">
      <c r="B2957" s="130" t="s">
        <v>679</v>
      </c>
      <c r="D2957" s="130">
        <v>1014176036</v>
      </c>
      <c r="F2957" s="130">
        <v>672724.6</v>
      </c>
      <c r="I2957" s="130">
        <v>674725</v>
      </c>
      <c r="K2957" s="130">
        <v>0</v>
      </c>
      <c r="O2957" s="205">
        <v>1347449.6</v>
      </c>
    </row>
    <row r="2958" spans="2:15" x14ac:dyDescent="0.2">
      <c r="B2958" s="130" t="s">
        <v>683</v>
      </c>
      <c r="D2958" s="130">
        <v>1032483178</v>
      </c>
      <c r="F2958" s="130">
        <v>183132.51</v>
      </c>
      <c r="I2958" s="130">
        <v>0</v>
      </c>
      <c r="K2958" s="130">
        <v>0</v>
      </c>
      <c r="O2958" s="205">
        <v>183132.51</v>
      </c>
    </row>
    <row r="2959" spans="2:15" x14ac:dyDescent="0.2">
      <c r="B2959" s="130" t="s">
        <v>689</v>
      </c>
      <c r="D2959" s="130">
        <v>52800030</v>
      </c>
      <c r="F2959" s="130">
        <v>736735</v>
      </c>
      <c r="I2959" s="130">
        <v>784970</v>
      </c>
      <c r="K2959" s="130">
        <v>0</v>
      </c>
      <c r="O2959" s="205">
        <v>1521705</v>
      </c>
    </row>
    <row r="2960" spans="2:15" x14ac:dyDescent="0.2">
      <c r="B2960" s="130" t="s">
        <v>695</v>
      </c>
      <c r="D2960" s="130">
        <v>1025522309</v>
      </c>
      <c r="F2960" s="130">
        <v>256043.21</v>
      </c>
      <c r="I2960" s="130">
        <v>0</v>
      </c>
      <c r="K2960" s="130">
        <v>0</v>
      </c>
      <c r="O2960" s="205">
        <v>256043.21</v>
      </c>
    </row>
    <row r="2961" spans="2:15" x14ac:dyDescent="0.2">
      <c r="B2961" s="130" t="s">
        <v>698</v>
      </c>
      <c r="D2961" s="130">
        <v>1007428852</v>
      </c>
      <c r="F2961" s="130">
        <v>554982.06999999995</v>
      </c>
      <c r="I2961" s="130">
        <v>0</v>
      </c>
      <c r="K2961" s="130">
        <v>0</v>
      </c>
      <c r="O2961" s="205">
        <v>554982.06999999995</v>
      </c>
    </row>
    <row r="2962" spans="2:15" x14ac:dyDescent="0.2">
      <c r="B2962" s="130" t="s">
        <v>710</v>
      </c>
      <c r="D2962" s="130" t="s">
        <v>711</v>
      </c>
      <c r="F2962" s="130">
        <v>0</v>
      </c>
      <c r="I2962" s="130">
        <v>162251</v>
      </c>
      <c r="K2962" s="130">
        <v>0</v>
      </c>
      <c r="O2962" s="205">
        <v>162251</v>
      </c>
    </row>
    <row r="2963" spans="2:15" x14ac:dyDescent="0.2">
      <c r="B2963" s="130" t="s">
        <v>716</v>
      </c>
      <c r="D2963" s="130">
        <v>1030525717</v>
      </c>
      <c r="F2963" s="130">
        <v>110266.77</v>
      </c>
      <c r="I2963" s="130">
        <v>0</v>
      </c>
      <c r="K2963" s="130">
        <v>0</v>
      </c>
      <c r="O2963" s="205">
        <v>110266.77</v>
      </c>
    </row>
    <row r="2964" spans="2:15" x14ac:dyDescent="0.2">
      <c r="B2964" s="130" t="s">
        <v>718</v>
      </c>
      <c r="D2964" s="130">
        <v>1070730630</v>
      </c>
      <c r="F2964" s="130">
        <v>713050.36</v>
      </c>
      <c r="I2964" s="130">
        <v>757341</v>
      </c>
      <c r="K2964" s="130">
        <v>0</v>
      </c>
      <c r="O2964" s="205">
        <v>1470391.36</v>
      </c>
    </row>
    <row r="2965" spans="2:15" x14ac:dyDescent="0.2">
      <c r="B2965" s="130" t="s">
        <v>734</v>
      </c>
      <c r="D2965" s="130">
        <v>1001119290</v>
      </c>
      <c r="F2965" s="130">
        <v>28011</v>
      </c>
      <c r="I2965" s="130">
        <v>0</v>
      </c>
      <c r="K2965" s="130">
        <v>0</v>
      </c>
      <c r="O2965" s="205">
        <v>28011</v>
      </c>
    </row>
    <row r="2966" spans="2:15" x14ac:dyDescent="0.2">
      <c r="B2966" s="130" t="s">
        <v>737</v>
      </c>
      <c r="D2966" s="130">
        <v>1022380883</v>
      </c>
      <c r="F2966" s="130">
        <v>0</v>
      </c>
      <c r="I2966" s="130">
        <v>59360</v>
      </c>
      <c r="K2966" s="130">
        <v>0</v>
      </c>
      <c r="O2966" s="205">
        <v>59360</v>
      </c>
    </row>
    <row r="2967" spans="2:15" x14ac:dyDescent="0.2">
      <c r="B2967" s="130" t="s">
        <v>740</v>
      </c>
      <c r="D2967" s="130">
        <v>1000935343</v>
      </c>
      <c r="F2967" s="130">
        <v>0</v>
      </c>
      <c r="I2967" s="130">
        <v>658741</v>
      </c>
      <c r="K2967" s="130">
        <v>0</v>
      </c>
      <c r="O2967" s="205">
        <v>658741</v>
      </c>
    </row>
    <row r="2968" spans="2:15" x14ac:dyDescent="0.2">
      <c r="B2968" s="130" t="s">
        <v>744</v>
      </c>
      <c r="D2968" s="130">
        <v>52175422</v>
      </c>
      <c r="F2968" s="130">
        <v>875125.09</v>
      </c>
      <c r="I2968" s="130">
        <v>728365</v>
      </c>
      <c r="K2968" s="130">
        <v>0</v>
      </c>
      <c r="O2968" s="205">
        <v>1603490.09</v>
      </c>
    </row>
    <row r="2969" spans="2:15" x14ac:dyDescent="0.2">
      <c r="B2969" s="130" t="s">
        <v>761</v>
      </c>
      <c r="D2969" s="130">
        <v>1193088681</v>
      </c>
      <c r="F2969" s="130">
        <v>222402.49</v>
      </c>
      <c r="I2969" s="130">
        <v>690555</v>
      </c>
      <c r="K2969" s="130">
        <v>0</v>
      </c>
      <c r="O2969" s="205">
        <v>912957.49</v>
      </c>
    </row>
    <row r="2970" spans="2:15" x14ac:dyDescent="0.2">
      <c r="B2970" s="130" t="s">
        <v>762</v>
      </c>
      <c r="D2970" s="130">
        <v>1000460027</v>
      </c>
      <c r="F2970" s="130">
        <v>0</v>
      </c>
      <c r="I2970" s="130">
        <v>15817</v>
      </c>
      <c r="K2970" s="130">
        <v>0</v>
      </c>
      <c r="O2970" s="205">
        <v>15817</v>
      </c>
    </row>
    <row r="2971" spans="2:15" x14ac:dyDescent="0.2">
      <c r="B2971" s="130" t="s">
        <v>763</v>
      </c>
      <c r="D2971" s="130">
        <v>1030627854</v>
      </c>
      <c r="F2971" s="130">
        <v>0</v>
      </c>
      <c r="I2971" s="130">
        <v>219632</v>
      </c>
      <c r="K2971" s="130">
        <v>0</v>
      </c>
      <c r="O2971" s="205">
        <v>219632</v>
      </c>
    </row>
    <row r="2972" spans="2:15" x14ac:dyDescent="0.2">
      <c r="B2972" s="130" t="s">
        <v>767</v>
      </c>
      <c r="D2972" s="130">
        <v>39672920</v>
      </c>
      <c r="F2972" s="130">
        <v>0</v>
      </c>
      <c r="I2972" s="130">
        <v>408366</v>
      </c>
      <c r="K2972" s="130">
        <v>0</v>
      </c>
      <c r="O2972" s="205">
        <v>408366</v>
      </c>
    </row>
    <row r="2973" spans="2:15" x14ac:dyDescent="0.2">
      <c r="B2973" s="130" t="s">
        <v>778</v>
      </c>
      <c r="D2973" s="130">
        <v>1000856368</v>
      </c>
      <c r="F2973" s="130">
        <v>0</v>
      </c>
      <c r="I2973" s="130">
        <v>377925</v>
      </c>
      <c r="K2973" s="130">
        <v>0</v>
      </c>
      <c r="O2973" s="205">
        <v>377925</v>
      </c>
    </row>
    <row r="2974" spans="2:15" x14ac:dyDescent="0.2">
      <c r="B2974" s="130" t="s">
        <v>782</v>
      </c>
      <c r="D2974" s="130">
        <v>1000378292</v>
      </c>
      <c r="F2974" s="130">
        <v>28011</v>
      </c>
      <c r="I2974" s="130">
        <v>0</v>
      </c>
      <c r="K2974" s="130">
        <v>0</v>
      </c>
      <c r="O2974" s="205">
        <v>28011</v>
      </c>
    </row>
    <row r="2975" spans="2:15" x14ac:dyDescent="0.2">
      <c r="B2975" s="130" t="s">
        <v>787</v>
      </c>
      <c r="D2975" s="130">
        <v>1005929699</v>
      </c>
      <c r="F2975" s="130">
        <v>76626.09</v>
      </c>
      <c r="I2975" s="130">
        <v>741642</v>
      </c>
      <c r="K2975" s="130">
        <v>0</v>
      </c>
      <c r="O2975" s="205">
        <v>818268.09</v>
      </c>
    </row>
    <row r="2976" spans="2:15" x14ac:dyDescent="0.2">
      <c r="B2976" s="130" t="s">
        <v>794</v>
      </c>
      <c r="D2976" s="130">
        <v>1032457483</v>
      </c>
      <c r="F2976" s="130">
        <v>0</v>
      </c>
      <c r="I2976" s="130">
        <v>299468</v>
      </c>
      <c r="K2976" s="130">
        <v>0</v>
      </c>
      <c r="O2976" s="205">
        <v>299468</v>
      </c>
    </row>
    <row r="2977" spans="2:15" x14ac:dyDescent="0.2">
      <c r="B2977" s="130" t="s">
        <v>795</v>
      </c>
      <c r="D2977" s="130">
        <v>1023039143</v>
      </c>
      <c r="F2977" s="130">
        <v>773013.96</v>
      </c>
      <c r="I2977" s="130">
        <v>737327</v>
      </c>
      <c r="K2977" s="130">
        <v>0</v>
      </c>
      <c r="O2977" s="205">
        <v>1510340.96</v>
      </c>
    </row>
    <row r="2978" spans="2:15" x14ac:dyDescent="0.2">
      <c r="B2978" s="130" t="s">
        <v>796</v>
      </c>
      <c r="D2978" s="130">
        <v>1001116149</v>
      </c>
      <c r="F2978" s="130">
        <v>668657.6</v>
      </c>
      <c r="I2978" s="130">
        <v>776602</v>
      </c>
      <c r="K2978" s="130">
        <v>0</v>
      </c>
      <c r="O2978" s="205">
        <v>1445259.6</v>
      </c>
    </row>
    <row r="2979" spans="2:15" x14ac:dyDescent="0.2">
      <c r="B2979" s="130" t="s">
        <v>797</v>
      </c>
      <c r="D2979" s="130">
        <v>1000603427</v>
      </c>
      <c r="F2979" s="130">
        <v>749802.74</v>
      </c>
      <c r="I2979" s="130">
        <v>751082</v>
      </c>
      <c r="K2979" s="130">
        <v>0</v>
      </c>
      <c r="O2979" s="205">
        <v>1500884.74</v>
      </c>
    </row>
    <row r="2980" spans="2:15" x14ac:dyDescent="0.2">
      <c r="B2980" s="130" t="s">
        <v>809</v>
      </c>
      <c r="D2980" s="130">
        <v>1012320557</v>
      </c>
      <c r="F2980" s="130">
        <v>660966.27</v>
      </c>
      <c r="I2980" s="130">
        <v>0</v>
      </c>
      <c r="K2980" s="130">
        <v>0</v>
      </c>
      <c r="O2980" s="205">
        <v>660966.27</v>
      </c>
    </row>
    <row r="2981" spans="2:15" x14ac:dyDescent="0.2">
      <c r="B2981" s="130" t="s">
        <v>819</v>
      </c>
      <c r="D2981" s="130">
        <v>1023873022</v>
      </c>
      <c r="F2981" s="130">
        <v>0</v>
      </c>
      <c r="I2981" s="130">
        <v>124656</v>
      </c>
      <c r="K2981" s="130">
        <v>0</v>
      </c>
      <c r="O2981" s="205">
        <v>124656</v>
      </c>
    </row>
    <row r="2982" spans="2:15" x14ac:dyDescent="0.2">
      <c r="B2982" s="130" t="s">
        <v>820</v>
      </c>
      <c r="D2982" s="130">
        <v>1010112736</v>
      </c>
      <c r="F2982" s="130">
        <v>0</v>
      </c>
      <c r="I2982" s="130">
        <v>231504</v>
      </c>
      <c r="K2982" s="130">
        <v>0</v>
      </c>
      <c r="O2982" s="205">
        <v>231504</v>
      </c>
    </row>
    <row r="2983" spans="2:15" x14ac:dyDescent="0.2">
      <c r="B2983" s="130" t="s">
        <v>825</v>
      </c>
      <c r="D2983" s="130">
        <v>1000156072</v>
      </c>
      <c r="F2983" s="130">
        <v>0</v>
      </c>
      <c r="I2983" s="130">
        <v>356160</v>
      </c>
      <c r="K2983" s="130">
        <v>0</v>
      </c>
      <c r="O2983" s="205">
        <v>356160</v>
      </c>
    </row>
    <row r="2984" spans="2:15" x14ac:dyDescent="0.2">
      <c r="B2984" s="130" t="s">
        <v>835</v>
      </c>
      <c r="D2984" s="130">
        <v>1034282125</v>
      </c>
      <c r="F2984" s="130">
        <v>319549.57</v>
      </c>
      <c r="I2984" s="130">
        <v>0</v>
      </c>
      <c r="K2984" s="130">
        <v>0</v>
      </c>
      <c r="O2984" s="205">
        <v>319549.57</v>
      </c>
    </row>
    <row r="2985" spans="2:15" x14ac:dyDescent="0.2">
      <c r="B2985" s="130" t="s">
        <v>839</v>
      </c>
      <c r="D2985" s="130">
        <v>1023949754</v>
      </c>
      <c r="F2985" s="130">
        <v>0</v>
      </c>
      <c r="I2985" s="130">
        <v>356160</v>
      </c>
      <c r="K2985" s="130">
        <v>0</v>
      </c>
      <c r="O2985" s="205">
        <v>356160</v>
      </c>
    </row>
    <row r="2986" spans="2:15" x14ac:dyDescent="0.2">
      <c r="B2986" s="130" t="s">
        <v>854</v>
      </c>
      <c r="D2986" s="130">
        <v>1034398886</v>
      </c>
      <c r="F2986" s="130">
        <v>504521.02</v>
      </c>
      <c r="I2986" s="130">
        <v>0</v>
      </c>
      <c r="K2986" s="130">
        <v>0</v>
      </c>
      <c r="O2986" s="205">
        <v>504521.02</v>
      </c>
    </row>
    <row r="2987" spans="2:15" x14ac:dyDescent="0.2">
      <c r="B2987" s="130" t="s">
        <v>860</v>
      </c>
      <c r="D2987" s="130">
        <v>1024566105</v>
      </c>
      <c r="F2987" s="130">
        <v>168203.54</v>
      </c>
      <c r="I2987" s="130">
        <v>718413</v>
      </c>
      <c r="K2987" s="130">
        <v>0</v>
      </c>
      <c r="O2987" s="205">
        <v>886616.54</v>
      </c>
    </row>
    <row r="2988" spans="2:15" x14ac:dyDescent="0.2">
      <c r="B2988" s="130" t="s">
        <v>861</v>
      </c>
      <c r="D2988" s="130">
        <v>1032455256</v>
      </c>
      <c r="F2988" s="130">
        <v>182506.97</v>
      </c>
      <c r="I2988" s="130">
        <v>326480</v>
      </c>
      <c r="K2988" s="130">
        <v>0</v>
      </c>
      <c r="O2988" s="205">
        <v>508986.97</v>
      </c>
    </row>
    <row r="2989" spans="2:15" x14ac:dyDescent="0.2">
      <c r="B2989" s="130" t="s">
        <v>863</v>
      </c>
      <c r="D2989" s="130">
        <v>1001203918</v>
      </c>
      <c r="F2989" s="130">
        <v>0</v>
      </c>
      <c r="I2989" s="130">
        <v>136122</v>
      </c>
      <c r="K2989" s="130">
        <v>0</v>
      </c>
      <c r="O2989" s="205">
        <v>136122</v>
      </c>
    </row>
    <row r="2990" spans="2:15" x14ac:dyDescent="0.2">
      <c r="B2990" s="130" t="s">
        <v>875</v>
      </c>
      <c r="D2990" s="130">
        <v>1000135028</v>
      </c>
      <c r="F2990" s="130">
        <v>435406.01</v>
      </c>
      <c r="I2990" s="130">
        <v>0</v>
      </c>
      <c r="K2990" s="130">
        <v>0</v>
      </c>
      <c r="O2990" s="205">
        <v>435406.01</v>
      </c>
    </row>
    <row r="2991" spans="2:15" x14ac:dyDescent="0.2">
      <c r="B2991" s="130" t="s">
        <v>884</v>
      </c>
      <c r="D2991" s="130">
        <v>1031803151</v>
      </c>
      <c r="F2991" s="130">
        <v>0</v>
      </c>
      <c r="I2991" s="130">
        <v>1530283</v>
      </c>
      <c r="K2991" s="130">
        <v>0</v>
      </c>
      <c r="O2991" s="205">
        <v>1530283</v>
      </c>
    </row>
    <row r="2992" spans="2:15" x14ac:dyDescent="0.2">
      <c r="B2992" s="130" t="s">
        <v>885</v>
      </c>
      <c r="D2992" s="130">
        <v>1001116451</v>
      </c>
      <c r="F2992" s="130">
        <v>651206.32999999996</v>
      </c>
      <c r="I2992" s="130">
        <v>768571</v>
      </c>
      <c r="K2992" s="130">
        <v>0</v>
      </c>
      <c r="O2992" s="205">
        <v>1419777.33</v>
      </c>
    </row>
    <row r="2993" spans="1:15" x14ac:dyDescent="0.2">
      <c r="B2993" s="130" t="s">
        <v>886</v>
      </c>
      <c r="D2993" s="130">
        <v>1022357335</v>
      </c>
      <c r="F2993" s="130">
        <v>0</v>
      </c>
      <c r="I2993" s="130">
        <v>248115</v>
      </c>
      <c r="K2993" s="130">
        <v>0</v>
      </c>
      <c r="O2993" s="205">
        <v>248115</v>
      </c>
    </row>
    <row r="2994" spans="1:15" x14ac:dyDescent="0.2">
      <c r="B2994" s="130" t="s">
        <v>893</v>
      </c>
      <c r="D2994" s="130" t="s">
        <v>894</v>
      </c>
      <c r="F2994" s="130">
        <v>2398585.56</v>
      </c>
      <c r="I2994" s="130">
        <v>3096222</v>
      </c>
      <c r="K2994" s="130">
        <v>0</v>
      </c>
      <c r="O2994" s="205">
        <v>5494807.5599999996</v>
      </c>
    </row>
    <row r="2995" spans="1:15" x14ac:dyDescent="0.2">
      <c r="B2995" s="130" t="s">
        <v>918</v>
      </c>
      <c r="D2995" s="130">
        <v>1001044701</v>
      </c>
      <c r="F2995" s="130">
        <v>46686</v>
      </c>
      <c r="I2995" s="130">
        <v>0</v>
      </c>
      <c r="K2995" s="130">
        <v>0</v>
      </c>
      <c r="O2995" s="205">
        <v>46686</v>
      </c>
    </row>
    <row r="2996" spans="1:15" x14ac:dyDescent="0.2">
      <c r="B2996" s="130" t="s">
        <v>919</v>
      </c>
      <c r="D2996" s="130">
        <v>1068930132</v>
      </c>
      <c r="F2996" s="130">
        <v>0</v>
      </c>
      <c r="I2996" s="130">
        <v>224601</v>
      </c>
      <c r="K2996" s="130">
        <v>0</v>
      </c>
      <c r="O2996" s="205">
        <v>224601</v>
      </c>
    </row>
    <row r="2997" spans="1:15" x14ac:dyDescent="0.2">
      <c r="B2997" s="130" t="s">
        <v>928</v>
      </c>
      <c r="D2997" s="130">
        <v>1000573125</v>
      </c>
      <c r="F2997" s="130">
        <v>0</v>
      </c>
      <c r="I2997" s="130">
        <v>279050</v>
      </c>
      <c r="K2997" s="130">
        <v>0</v>
      </c>
      <c r="O2997" s="205">
        <v>279050</v>
      </c>
    </row>
    <row r="2998" spans="1:15" x14ac:dyDescent="0.2">
      <c r="B2998" s="130" t="s">
        <v>930</v>
      </c>
      <c r="D2998" s="130">
        <v>1013677661</v>
      </c>
      <c r="F2998" s="130">
        <v>605443.16</v>
      </c>
      <c r="I2998" s="130">
        <v>0</v>
      </c>
      <c r="K2998" s="130">
        <v>0</v>
      </c>
      <c r="O2998" s="205">
        <v>605443.16</v>
      </c>
    </row>
    <row r="2999" spans="1:15" x14ac:dyDescent="0.2">
      <c r="B2999" s="130" t="s">
        <v>931</v>
      </c>
      <c r="D2999" s="130">
        <v>46683454</v>
      </c>
      <c r="F2999" s="130">
        <v>733676.39</v>
      </c>
      <c r="I2999" s="130">
        <v>761552</v>
      </c>
      <c r="K2999" s="130">
        <v>0</v>
      </c>
      <c r="O2999" s="205">
        <v>1495228.39</v>
      </c>
    </row>
    <row r="3000" spans="1:15" x14ac:dyDescent="0.2">
      <c r="B3000" s="130" t="s">
        <v>935</v>
      </c>
      <c r="D3000" s="130">
        <v>1014862974</v>
      </c>
      <c r="F3000" s="130">
        <v>0</v>
      </c>
      <c r="I3000" s="130">
        <v>286907</v>
      </c>
      <c r="K3000" s="130">
        <v>0</v>
      </c>
      <c r="O3000" s="205">
        <v>286907</v>
      </c>
    </row>
    <row r="3001" spans="1:15" x14ac:dyDescent="0.2">
      <c r="B3001" s="130" t="s">
        <v>937</v>
      </c>
      <c r="D3001" s="130">
        <v>1031155767</v>
      </c>
      <c r="F3001" s="130">
        <v>907546.01</v>
      </c>
      <c r="I3001" s="130">
        <v>1214640</v>
      </c>
      <c r="K3001" s="130">
        <v>0</v>
      </c>
      <c r="O3001" s="205">
        <v>2122186.0099999998</v>
      </c>
    </row>
    <row r="3002" spans="1:15" x14ac:dyDescent="0.2">
      <c r="B3002" s="130" t="s">
        <v>939</v>
      </c>
      <c r="D3002" s="130">
        <v>1005995975</v>
      </c>
      <c r="F3002" s="130">
        <v>355059.21</v>
      </c>
      <c r="I3002" s="130">
        <v>0</v>
      </c>
      <c r="K3002" s="130">
        <v>0</v>
      </c>
      <c r="O3002" s="205">
        <v>355059.21</v>
      </c>
    </row>
    <row r="3003" spans="1:15" x14ac:dyDescent="0.2">
      <c r="A3003" s="130" t="s">
        <v>1333</v>
      </c>
      <c r="F3003" s="130">
        <v>14400000</v>
      </c>
      <c r="I3003" s="130">
        <v>600000</v>
      </c>
      <c r="K3003" s="130">
        <v>0</v>
      </c>
      <c r="O3003" s="205">
        <v>15000000</v>
      </c>
    </row>
    <row r="3004" spans="1:15" x14ac:dyDescent="0.2">
      <c r="A3004" s="130" t="s">
        <v>1334</v>
      </c>
      <c r="F3004" s="130">
        <v>14400000</v>
      </c>
      <c r="I3004" s="130">
        <v>600000</v>
      </c>
      <c r="K3004" s="130">
        <v>0</v>
      </c>
      <c r="O3004" s="205">
        <v>15000000</v>
      </c>
    </row>
    <row r="3005" spans="1:15" x14ac:dyDescent="0.2">
      <c r="B3005" s="130" t="s">
        <v>744</v>
      </c>
      <c r="D3005" s="130">
        <v>52175422</v>
      </c>
      <c r="F3005" s="130">
        <v>7200000</v>
      </c>
      <c r="I3005" s="130">
        <v>0</v>
      </c>
      <c r="K3005" s="130">
        <v>0</v>
      </c>
      <c r="O3005" s="205">
        <v>7200000</v>
      </c>
    </row>
    <row r="3006" spans="1:15" x14ac:dyDescent="0.2">
      <c r="B3006" s="130" t="s">
        <v>893</v>
      </c>
      <c r="D3006" s="130" t="s">
        <v>894</v>
      </c>
      <c r="F3006" s="130">
        <v>7200000</v>
      </c>
      <c r="I3006" s="130">
        <v>600000</v>
      </c>
      <c r="K3006" s="130">
        <v>0</v>
      </c>
      <c r="O3006" s="205">
        <v>7800000</v>
      </c>
    </row>
    <row r="3007" spans="1:15" x14ac:dyDescent="0.2">
      <c r="A3007" s="130" t="s">
        <v>1335</v>
      </c>
      <c r="F3007" s="130">
        <v>15939000</v>
      </c>
      <c r="I3007" s="130">
        <v>22050000</v>
      </c>
      <c r="K3007" s="130">
        <v>0</v>
      </c>
      <c r="O3007" s="205">
        <v>37989000</v>
      </c>
    </row>
    <row r="3008" spans="1:15" x14ac:dyDescent="0.2">
      <c r="A3008" s="130" t="s">
        <v>1336</v>
      </c>
      <c r="F3008" s="130">
        <v>15939000</v>
      </c>
      <c r="I3008" s="130">
        <v>22050000</v>
      </c>
      <c r="K3008" s="130">
        <v>0</v>
      </c>
      <c r="O3008" s="205">
        <v>37989000</v>
      </c>
    </row>
    <row r="3009" spans="1:15" x14ac:dyDescent="0.2">
      <c r="B3009" s="130" t="s">
        <v>893</v>
      </c>
      <c r="D3009" s="130" t="s">
        <v>894</v>
      </c>
      <c r="F3009" s="130">
        <v>15939000</v>
      </c>
      <c r="I3009" s="130">
        <v>22050000</v>
      </c>
      <c r="K3009" s="130">
        <v>0</v>
      </c>
      <c r="O3009" s="205">
        <v>37989000</v>
      </c>
    </row>
    <row r="3010" spans="1:15" x14ac:dyDescent="0.2">
      <c r="A3010" s="130" t="s">
        <v>1337</v>
      </c>
      <c r="F3010" s="130">
        <v>27564815</v>
      </c>
      <c r="I3010" s="130">
        <v>22459042</v>
      </c>
      <c r="K3010" s="130">
        <v>0</v>
      </c>
      <c r="O3010" s="205">
        <v>50023857</v>
      </c>
    </row>
    <row r="3011" spans="1:15" x14ac:dyDescent="0.2">
      <c r="B3011" s="130" t="s">
        <v>969</v>
      </c>
      <c r="D3011" s="130">
        <v>1032419693</v>
      </c>
      <c r="F3011" s="130">
        <v>1828193</v>
      </c>
      <c r="I3011" s="130">
        <v>0</v>
      </c>
      <c r="K3011" s="130">
        <v>0</v>
      </c>
      <c r="O3011" s="205">
        <v>1828193</v>
      </c>
    </row>
    <row r="3012" spans="1:15" x14ac:dyDescent="0.2">
      <c r="B3012" s="130" t="s">
        <v>974</v>
      </c>
      <c r="D3012" s="130" t="s">
        <v>975</v>
      </c>
      <c r="F3012" s="130">
        <v>712101</v>
      </c>
      <c r="I3012" s="130">
        <v>0</v>
      </c>
      <c r="K3012" s="130">
        <v>0</v>
      </c>
      <c r="O3012" s="205">
        <v>712101</v>
      </c>
    </row>
    <row r="3013" spans="1:15" x14ac:dyDescent="0.2">
      <c r="B3013" s="130" t="s">
        <v>501</v>
      </c>
      <c r="D3013" s="130" t="s">
        <v>502</v>
      </c>
      <c r="F3013" s="130">
        <v>378076</v>
      </c>
      <c r="I3013" s="130">
        <v>1827484</v>
      </c>
      <c r="K3013" s="130">
        <v>0</v>
      </c>
      <c r="O3013" s="205">
        <v>2205560</v>
      </c>
    </row>
    <row r="3014" spans="1:15" x14ac:dyDescent="0.2">
      <c r="B3014" s="130" t="s">
        <v>503</v>
      </c>
      <c r="D3014" s="130" t="s">
        <v>504</v>
      </c>
      <c r="F3014" s="130">
        <v>0</v>
      </c>
      <c r="I3014" s="130">
        <v>274664</v>
      </c>
      <c r="K3014" s="130">
        <v>0</v>
      </c>
      <c r="O3014" s="205">
        <v>274664</v>
      </c>
    </row>
    <row r="3015" spans="1:15" x14ac:dyDescent="0.2">
      <c r="B3015" s="130" t="s">
        <v>518</v>
      </c>
      <c r="D3015" s="130" t="s">
        <v>519</v>
      </c>
      <c r="F3015" s="130">
        <v>0</v>
      </c>
      <c r="I3015" s="130">
        <v>7991300</v>
      </c>
      <c r="K3015" s="130">
        <v>0</v>
      </c>
      <c r="O3015" s="205">
        <v>7991300</v>
      </c>
    </row>
    <row r="3016" spans="1:15" x14ac:dyDescent="0.2">
      <c r="B3016" s="130" t="s">
        <v>979</v>
      </c>
      <c r="D3016" s="130" t="s">
        <v>980</v>
      </c>
      <c r="F3016" s="130">
        <v>300000</v>
      </c>
      <c r="I3016" s="130">
        <v>0</v>
      </c>
      <c r="K3016" s="130">
        <v>0</v>
      </c>
      <c r="O3016" s="205">
        <v>300000</v>
      </c>
    </row>
    <row r="3017" spans="1:15" x14ac:dyDescent="0.2">
      <c r="B3017" s="130" t="s">
        <v>712</v>
      </c>
      <c r="D3017" s="130" t="s">
        <v>713</v>
      </c>
      <c r="F3017" s="130">
        <v>1295100</v>
      </c>
      <c r="I3017" s="130">
        <v>214159</v>
      </c>
      <c r="K3017" s="130">
        <v>0</v>
      </c>
      <c r="O3017" s="205">
        <v>1509259</v>
      </c>
    </row>
    <row r="3018" spans="1:15" x14ac:dyDescent="0.2">
      <c r="B3018" s="130" t="s">
        <v>730</v>
      </c>
      <c r="D3018" s="130" t="s">
        <v>731</v>
      </c>
      <c r="F3018" s="130">
        <v>0</v>
      </c>
      <c r="I3018" s="130">
        <v>3725797</v>
      </c>
      <c r="K3018" s="130">
        <v>0</v>
      </c>
      <c r="O3018" s="205">
        <v>3725797</v>
      </c>
    </row>
    <row r="3019" spans="1:15" x14ac:dyDescent="0.2">
      <c r="B3019" s="130" t="s">
        <v>779</v>
      </c>
      <c r="D3019" s="130">
        <v>52755965</v>
      </c>
      <c r="F3019" s="130">
        <v>0</v>
      </c>
      <c r="I3019" s="130">
        <v>530700</v>
      </c>
      <c r="K3019" s="130">
        <v>0</v>
      </c>
      <c r="O3019" s="205">
        <v>530700</v>
      </c>
    </row>
    <row r="3020" spans="1:15" x14ac:dyDescent="0.2">
      <c r="B3020" s="130" t="s">
        <v>842</v>
      </c>
      <c r="D3020" s="130">
        <v>79580396</v>
      </c>
      <c r="F3020" s="130">
        <v>8145000</v>
      </c>
      <c r="I3020" s="130">
        <v>0</v>
      </c>
      <c r="K3020" s="130">
        <v>0</v>
      </c>
      <c r="O3020" s="205">
        <v>8145000</v>
      </c>
    </row>
    <row r="3021" spans="1:15" x14ac:dyDescent="0.2">
      <c r="B3021" s="130" t="s">
        <v>880</v>
      </c>
      <c r="D3021" s="130" t="s">
        <v>881</v>
      </c>
      <c r="F3021" s="130">
        <v>1653277</v>
      </c>
      <c r="I3021" s="130">
        <v>1326513</v>
      </c>
      <c r="K3021" s="130">
        <v>0</v>
      </c>
      <c r="O3021" s="205">
        <v>2979790</v>
      </c>
    </row>
    <row r="3022" spans="1:15" x14ac:dyDescent="0.2">
      <c r="B3022" s="130" t="s">
        <v>996</v>
      </c>
      <c r="D3022" s="130">
        <v>1019124850</v>
      </c>
      <c r="F3022" s="130">
        <v>1040047</v>
      </c>
      <c r="I3022" s="130">
        <v>0</v>
      </c>
      <c r="K3022" s="130">
        <v>0</v>
      </c>
      <c r="O3022" s="205">
        <v>1040047</v>
      </c>
    </row>
    <row r="3023" spans="1:15" x14ac:dyDescent="0.2">
      <c r="B3023" s="130" t="s">
        <v>920</v>
      </c>
      <c r="D3023" s="130">
        <v>52210085</v>
      </c>
      <c r="F3023" s="130">
        <v>2099021</v>
      </c>
      <c r="I3023" s="130">
        <v>0</v>
      </c>
      <c r="K3023" s="130">
        <v>0</v>
      </c>
      <c r="O3023" s="205">
        <v>2099021</v>
      </c>
    </row>
    <row r="3024" spans="1:15" x14ac:dyDescent="0.2">
      <c r="B3024" s="130" t="s">
        <v>921</v>
      </c>
      <c r="D3024" s="130" t="s">
        <v>922</v>
      </c>
      <c r="F3024" s="130">
        <v>0</v>
      </c>
      <c r="I3024" s="130">
        <v>6568425</v>
      </c>
      <c r="K3024" s="130">
        <v>0</v>
      </c>
      <c r="O3024" s="205">
        <v>6568425</v>
      </c>
    </row>
    <row r="3025" spans="1:15" x14ac:dyDescent="0.2">
      <c r="B3025" s="130" t="s">
        <v>925</v>
      </c>
      <c r="D3025" s="130">
        <v>41780536</v>
      </c>
      <c r="F3025" s="130">
        <v>10114000</v>
      </c>
      <c r="I3025" s="130">
        <v>0</v>
      </c>
      <c r="K3025" s="130">
        <v>0</v>
      </c>
      <c r="O3025" s="205">
        <v>10114000</v>
      </c>
    </row>
    <row r="3026" spans="1:15" x14ac:dyDescent="0.2">
      <c r="A3026" s="130" t="s">
        <v>1338</v>
      </c>
      <c r="F3026" s="130">
        <v>0</v>
      </c>
      <c r="I3026" s="130">
        <v>1423500</v>
      </c>
      <c r="K3026" s="130">
        <v>0</v>
      </c>
      <c r="O3026" s="205">
        <v>1423500</v>
      </c>
    </row>
    <row r="3027" spans="1:15" x14ac:dyDescent="0.2">
      <c r="B3027" s="130" t="s">
        <v>861</v>
      </c>
      <c r="D3027" s="130">
        <v>1032455256</v>
      </c>
      <c r="F3027" s="130">
        <v>0</v>
      </c>
      <c r="I3027" s="130">
        <v>1423500</v>
      </c>
      <c r="K3027" s="130">
        <v>0</v>
      </c>
      <c r="O3027" s="205">
        <v>1423500</v>
      </c>
    </row>
    <row r="3028" spans="1:15" x14ac:dyDescent="0.2">
      <c r="A3028" s="130" t="s">
        <v>1339</v>
      </c>
      <c r="F3028" s="130">
        <v>5256250</v>
      </c>
      <c r="I3028" s="130">
        <v>2150000</v>
      </c>
      <c r="K3028" s="130">
        <v>0</v>
      </c>
      <c r="O3028" s="205">
        <v>7406250</v>
      </c>
    </row>
    <row r="3029" spans="1:15" x14ac:dyDescent="0.2">
      <c r="B3029" s="130" t="s">
        <v>966</v>
      </c>
      <c r="D3029" s="130" t="s">
        <v>967</v>
      </c>
      <c r="F3029" s="130">
        <v>446250</v>
      </c>
      <c r="I3029" s="130">
        <v>0</v>
      </c>
      <c r="K3029" s="130">
        <v>0</v>
      </c>
      <c r="O3029" s="205">
        <v>446250</v>
      </c>
    </row>
    <row r="3030" spans="1:15" x14ac:dyDescent="0.2">
      <c r="B3030" s="130" t="s">
        <v>567</v>
      </c>
      <c r="D3030" s="130" t="s">
        <v>568</v>
      </c>
      <c r="F3030" s="130">
        <v>4810000</v>
      </c>
      <c r="I3030" s="130">
        <v>2150000</v>
      </c>
      <c r="K3030" s="130">
        <v>0</v>
      </c>
      <c r="O3030" s="205">
        <v>6960000</v>
      </c>
    </row>
    <row r="3031" spans="1:15" x14ac:dyDescent="0.2">
      <c r="A3031" s="130" t="s">
        <v>1340</v>
      </c>
      <c r="F3031" s="130">
        <v>15334399.24</v>
      </c>
      <c r="I3031" s="130">
        <v>15935895.24</v>
      </c>
      <c r="K3031" s="130">
        <v>0</v>
      </c>
      <c r="O3031" s="205">
        <v>31270294.48</v>
      </c>
    </row>
    <row r="3032" spans="1:15" x14ac:dyDescent="0.2">
      <c r="B3032" s="130" t="s">
        <v>378</v>
      </c>
      <c r="D3032" s="130">
        <v>52286338</v>
      </c>
      <c r="F3032" s="130">
        <v>124047.28</v>
      </c>
      <c r="I3032" s="130">
        <v>432172.26</v>
      </c>
      <c r="K3032" s="130">
        <v>0</v>
      </c>
      <c r="O3032" s="205">
        <v>556219.54</v>
      </c>
    </row>
    <row r="3033" spans="1:15" x14ac:dyDescent="0.2">
      <c r="B3033" s="130" t="s">
        <v>385</v>
      </c>
      <c r="D3033" s="130">
        <v>1010840246</v>
      </c>
      <c r="F3033" s="130">
        <v>28318.5</v>
      </c>
      <c r="I3033" s="130">
        <v>199744.17</v>
      </c>
      <c r="K3033" s="130">
        <v>0</v>
      </c>
      <c r="O3033" s="205">
        <v>228062.67</v>
      </c>
    </row>
    <row r="3034" spans="1:15" x14ac:dyDescent="0.2">
      <c r="B3034" s="130" t="s">
        <v>392</v>
      </c>
      <c r="D3034" s="130">
        <v>1000591042</v>
      </c>
      <c r="F3034" s="130">
        <v>124601.4</v>
      </c>
      <c r="I3034" s="130">
        <v>438674.81</v>
      </c>
      <c r="K3034" s="130">
        <v>0</v>
      </c>
      <c r="O3034" s="205">
        <v>563276.21</v>
      </c>
    </row>
    <row r="3035" spans="1:15" x14ac:dyDescent="0.2">
      <c r="B3035" s="130" t="s">
        <v>399</v>
      </c>
      <c r="D3035" s="130">
        <v>1022968626</v>
      </c>
      <c r="F3035" s="130">
        <v>0</v>
      </c>
      <c r="I3035" s="130">
        <v>168758</v>
      </c>
      <c r="K3035" s="130">
        <v>0</v>
      </c>
      <c r="O3035" s="205">
        <v>168758</v>
      </c>
    </row>
    <row r="3036" spans="1:15" x14ac:dyDescent="0.2">
      <c r="B3036" s="130" t="s">
        <v>427</v>
      </c>
      <c r="D3036" s="130" t="s">
        <v>428</v>
      </c>
      <c r="F3036" s="130">
        <v>117450</v>
      </c>
      <c r="I3036" s="130">
        <v>233611.7</v>
      </c>
      <c r="K3036" s="130">
        <v>0</v>
      </c>
      <c r="O3036" s="205">
        <v>351061.7</v>
      </c>
    </row>
    <row r="3037" spans="1:15" x14ac:dyDescent="0.2">
      <c r="B3037" s="130" t="s">
        <v>429</v>
      </c>
      <c r="D3037" s="130">
        <v>1007005713</v>
      </c>
      <c r="F3037" s="130">
        <v>21055.71</v>
      </c>
      <c r="I3037" s="130">
        <v>0</v>
      </c>
      <c r="K3037" s="130">
        <v>0</v>
      </c>
      <c r="O3037" s="205">
        <v>21055.71</v>
      </c>
    </row>
    <row r="3038" spans="1:15" x14ac:dyDescent="0.2">
      <c r="B3038" s="130" t="s">
        <v>432</v>
      </c>
      <c r="D3038" s="130">
        <v>52799524</v>
      </c>
      <c r="F3038" s="130">
        <v>122174.1</v>
      </c>
      <c r="I3038" s="130">
        <v>59639.17</v>
      </c>
      <c r="K3038" s="130">
        <v>0</v>
      </c>
      <c r="O3038" s="205">
        <v>181813.27</v>
      </c>
    </row>
    <row r="3039" spans="1:15" x14ac:dyDescent="0.2">
      <c r="B3039" s="130" t="s">
        <v>433</v>
      </c>
      <c r="D3039" s="130">
        <v>1016106465</v>
      </c>
      <c r="F3039" s="130">
        <v>10527.85</v>
      </c>
      <c r="I3039" s="130">
        <v>58949.46</v>
      </c>
      <c r="K3039" s="130">
        <v>0</v>
      </c>
      <c r="O3039" s="205">
        <v>69477.31</v>
      </c>
    </row>
    <row r="3040" spans="1:15" x14ac:dyDescent="0.2">
      <c r="B3040" s="130" t="s">
        <v>448</v>
      </c>
      <c r="D3040" s="130">
        <v>51913231</v>
      </c>
      <c r="F3040" s="130">
        <v>57985.5</v>
      </c>
      <c r="I3040" s="130">
        <v>0</v>
      </c>
      <c r="K3040" s="130">
        <v>0</v>
      </c>
      <c r="O3040" s="205">
        <v>57985.5</v>
      </c>
    </row>
    <row r="3041" spans="2:15" x14ac:dyDescent="0.2">
      <c r="B3041" s="130" t="s">
        <v>449</v>
      </c>
      <c r="D3041" s="130" t="s">
        <v>450</v>
      </c>
      <c r="F3041" s="130">
        <v>0</v>
      </c>
      <c r="I3041" s="130">
        <v>1299200</v>
      </c>
      <c r="K3041" s="130">
        <v>0</v>
      </c>
      <c r="O3041" s="205">
        <v>1299200</v>
      </c>
    </row>
    <row r="3042" spans="2:15" x14ac:dyDescent="0.2">
      <c r="B3042" s="130" t="s">
        <v>457</v>
      </c>
      <c r="D3042" s="130">
        <v>51999468</v>
      </c>
      <c r="F3042" s="130">
        <v>126759</v>
      </c>
      <c r="I3042" s="130">
        <v>441325.36</v>
      </c>
      <c r="K3042" s="130">
        <v>0</v>
      </c>
      <c r="O3042" s="205">
        <v>568084.36</v>
      </c>
    </row>
    <row r="3043" spans="2:15" x14ac:dyDescent="0.2">
      <c r="B3043" s="130" t="s">
        <v>460</v>
      </c>
      <c r="D3043" s="130">
        <v>1023872258</v>
      </c>
      <c r="F3043" s="130">
        <v>16182</v>
      </c>
      <c r="I3043" s="130">
        <v>0</v>
      </c>
      <c r="K3043" s="130">
        <v>0</v>
      </c>
      <c r="O3043" s="205">
        <v>16182</v>
      </c>
    </row>
    <row r="3044" spans="2:15" x14ac:dyDescent="0.2">
      <c r="B3044" s="130" t="s">
        <v>461</v>
      </c>
      <c r="D3044" s="130">
        <v>1000213395</v>
      </c>
      <c r="F3044" s="130">
        <v>0</v>
      </c>
      <c r="I3044" s="130">
        <v>360631</v>
      </c>
      <c r="K3044" s="130">
        <v>0</v>
      </c>
      <c r="O3044" s="205">
        <v>360631</v>
      </c>
    </row>
    <row r="3045" spans="2:15" x14ac:dyDescent="0.2">
      <c r="B3045" s="130" t="s">
        <v>462</v>
      </c>
      <c r="D3045" s="130">
        <v>1031803919</v>
      </c>
      <c r="F3045" s="130">
        <v>0</v>
      </c>
      <c r="I3045" s="130">
        <v>114431</v>
      </c>
      <c r="K3045" s="130">
        <v>0</v>
      </c>
      <c r="O3045" s="205">
        <v>114431</v>
      </c>
    </row>
    <row r="3046" spans="2:15" x14ac:dyDescent="0.2">
      <c r="B3046" s="130" t="s">
        <v>477</v>
      </c>
      <c r="D3046" s="130">
        <v>1022968485</v>
      </c>
      <c r="F3046" s="130">
        <v>14037.14</v>
      </c>
      <c r="I3046" s="130">
        <v>17338.23</v>
      </c>
      <c r="K3046" s="130">
        <v>0</v>
      </c>
      <c r="O3046" s="205">
        <v>31375.37</v>
      </c>
    </row>
    <row r="3047" spans="2:15" x14ac:dyDescent="0.2">
      <c r="B3047" s="130" t="s">
        <v>485</v>
      </c>
      <c r="D3047" s="130">
        <v>1019022306</v>
      </c>
      <c r="F3047" s="130">
        <v>68072.37</v>
      </c>
      <c r="I3047" s="130">
        <v>265849.46000000002</v>
      </c>
      <c r="K3047" s="130">
        <v>0</v>
      </c>
      <c r="O3047" s="205">
        <v>333921.83</v>
      </c>
    </row>
    <row r="3048" spans="2:15" x14ac:dyDescent="0.2">
      <c r="B3048" s="130" t="s">
        <v>493</v>
      </c>
      <c r="D3048" s="130" t="s">
        <v>494</v>
      </c>
      <c r="F3048" s="130">
        <v>150092.4</v>
      </c>
      <c r="I3048" s="130">
        <v>531600.4</v>
      </c>
      <c r="K3048" s="130">
        <v>0</v>
      </c>
      <c r="O3048" s="205">
        <v>681692.8</v>
      </c>
    </row>
    <row r="3049" spans="2:15" x14ac:dyDescent="0.2">
      <c r="B3049" s="130" t="s">
        <v>1262</v>
      </c>
      <c r="D3049" s="130" t="s">
        <v>1263</v>
      </c>
      <c r="F3049" s="130">
        <v>11241179</v>
      </c>
      <c r="I3049" s="130">
        <v>0</v>
      </c>
      <c r="K3049" s="130">
        <v>0</v>
      </c>
      <c r="O3049" s="205">
        <v>11241179</v>
      </c>
    </row>
    <row r="3050" spans="2:15" x14ac:dyDescent="0.2">
      <c r="B3050" s="130" t="s">
        <v>511</v>
      </c>
      <c r="D3050" s="130">
        <v>1001272761</v>
      </c>
      <c r="F3050" s="130">
        <v>105746.56</v>
      </c>
      <c r="I3050" s="130">
        <v>300763.53000000003</v>
      </c>
      <c r="K3050" s="130">
        <v>0</v>
      </c>
      <c r="O3050" s="205">
        <v>406510.09</v>
      </c>
    </row>
    <row r="3051" spans="2:15" x14ac:dyDescent="0.2">
      <c r="B3051" s="130" t="s">
        <v>516</v>
      </c>
      <c r="D3051" s="130">
        <v>1072663481</v>
      </c>
      <c r="F3051" s="130">
        <v>0</v>
      </c>
      <c r="I3051" s="130">
        <v>49132</v>
      </c>
      <c r="K3051" s="130">
        <v>0</v>
      </c>
      <c r="O3051" s="205">
        <v>49132</v>
      </c>
    </row>
    <row r="3052" spans="2:15" x14ac:dyDescent="0.2">
      <c r="B3052" s="130" t="s">
        <v>517</v>
      </c>
      <c r="D3052" s="130">
        <v>1002457670</v>
      </c>
      <c r="F3052" s="130">
        <v>0</v>
      </c>
      <c r="I3052" s="130">
        <v>303499.46000000002</v>
      </c>
      <c r="K3052" s="130">
        <v>0</v>
      </c>
      <c r="O3052" s="205">
        <v>303499.46000000002</v>
      </c>
    </row>
    <row r="3053" spans="2:15" x14ac:dyDescent="0.2">
      <c r="B3053" s="130" t="s">
        <v>530</v>
      </c>
      <c r="D3053" s="130">
        <v>1032449935</v>
      </c>
      <c r="F3053" s="130">
        <v>0</v>
      </c>
      <c r="I3053" s="130">
        <v>199966</v>
      </c>
      <c r="K3053" s="130">
        <v>0</v>
      </c>
      <c r="O3053" s="205">
        <v>199966</v>
      </c>
    </row>
    <row r="3054" spans="2:15" x14ac:dyDescent="0.2">
      <c r="B3054" s="130" t="s">
        <v>532</v>
      </c>
      <c r="D3054" s="130">
        <v>1029141693</v>
      </c>
      <c r="F3054" s="130">
        <v>0</v>
      </c>
      <c r="I3054" s="130">
        <v>145144</v>
      </c>
      <c r="K3054" s="130">
        <v>0</v>
      </c>
      <c r="O3054" s="205">
        <v>145144</v>
      </c>
    </row>
    <row r="3055" spans="2:15" x14ac:dyDescent="0.2">
      <c r="B3055" s="130" t="s">
        <v>541</v>
      </c>
      <c r="D3055" s="130">
        <v>1016020802</v>
      </c>
      <c r="F3055" s="130">
        <v>0</v>
      </c>
      <c r="I3055" s="130">
        <v>87470</v>
      </c>
      <c r="K3055" s="130">
        <v>0</v>
      </c>
      <c r="O3055" s="205">
        <v>87470</v>
      </c>
    </row>
    <row r="3056" spans="2:15" x14ac:dyDescent="0.2">
      <c r="B3056" s="130" t="s">
        <v>549</v>
      </c>
      <c r="D3056" s="130">
        <v>1023934439</v>
      </c>
      <c r="F3056" s="130">
        <v>9826</v>
      </c>
      <c r="I3056" s="130">
        <v>34676.46</v>
      </c>
      <c r="K3056" s="130">
        <v>0</v>
      </c>
      <c r="O3056" s="205">
        <v>44502.46</v>
      </c>
    </row>
    <row r="3057" spans="2:15" x14ac:dyDescent="0.2">
      <c r="B3057" s="130" t="s">
        <v>552</v>
      </c>
      <c r="D3057" s="130">
        <v>1000572171</v>
      </c>
      <c r="F3057" s="130">
        <v>0</v>
      </c>
      <c r="I3057" s="130">
        <v>135279</v>
      </c>
      <c r="K3057" s="130">
        <v>0</v>
      </c>
      <c r="O3057" s="205">
        <v>135279</v>
      </c>
    </row>
    <row r="3058" spans="2:15" x14ac:dyDescent="0.2">
      <c r="B3058" s="130" t="s">
        <v>560</v>
      </c>
      <c r="D3058" s="130">
        <v>1025140522</v>
      </c>
      <c r="F3058" s="130">
        <v>0</v>
      </c>
      <c r="I3058" s="130">
        <v>34676</v>
      </c>
      <c r="K3058" s="130">
        <v>0</v>
      </c>
      <c r="O3058" s="205">
        <v>34676</v>
      </c>
    </row>
    <row r="3059" spans="2:15" x14ac:dyDescent="0.2">
      <c r="B3059" s="130" t="s">
        <v>601</v>
      </c>
      <c r="D3059" s="130">
        <v>1015428805</v>
      </c>
      <c r="F3059" s="130">
        <v>0</v>
      </c>
      <c r="I3059" s="130">
        <v>127890</v>
      </c>
      <c r="K3059" s="130">
        <v>0</v>
      </c>
      <c r="O3059" s="205">
        <v>127890</v>
      </c>
    </row>
    <row r="3060" spans="2:15" x14ac:dyDescent="0.2">
      <c r="B3060" s="130" t="s">
        <v>602</v>
      </c>
      <c r="D3060" s="130">
        <v>1033763162</v>
      </c>
      <c r="F3060" s="130">
        <v>18879</v>
      </c>
      <c r="I3060" s="130">
        <v>0</v>
      </c>
      <c r="K3060" s="130">
        <v>0</v>
      </c>
      <c r="O3060" s="205">
        <v>18879</v>
      </c>
    </row>
    <row r="3061" spans="2:15" x14ac:dyDescent="0.2">
      <c r="B3061" s="130" t="s">
        <v>608</v>
      </c>
      <c r="D3061" s="130">
        <v>1016108806</v>
      </c>
      <c r="F3061" s="130">
        <v>122173.8</v>
      </c>
      <c r="I3061" s="130">
        <v>420404.17</v>
      </c>
      <c r="K3061" s="130">
        <v>0</v>
      </c>
      <c r="O3061" s="205">
        <v>542577.97</v>
      </c>
    </row>
    <row r="3062" spans="2:15" x14ac:dyDescent="0.2">
      <c r="B3062" s="130" t="s">
        <v>612</v>
      </c>
      <c r="D3062" s="130">
        <v>1034778843</v>
      </c>
      <c r="F3062" s="130">
        <v>0</v>
      </c>
      <c r="I3062" s="130">
        <v>107496</v>
      </c>
      <c r="K3062" s="130">
        <v>0</v>
      </c>
      <c r="O3062" s="205">
        <v>107496</v>
      </c>
    </row>
    <row r="3063" spans="2:15" x14ac:dyDescent="0.2">
      <c r="B3063" s="130" t="s">
        <v>613</v>
      </c>
      <c r="D3063" s="130">
        <v>1057607910</v>
      </c>
      <c r="F3063" s="130">
        <v>126759</v>
      </c>
      <c r="I3063" s="130">
        <v>117952.59</v>
      </c>
      <c r="K3063" s="130">
        <v>0</v>
      </c>
      <c r="O3063" s="205">
        <v>244711.59</v>
      </c>
    </row>
    <row r="3064" spans="2:15" x14ac:dyDescent="0.2">
      <c r="B3064" s="130" t="s">
        <v>614</v>
      </c>
      <c r="D3064" s="130">
        <v>1018424689</v>
      </c>
      <c r="F3064" s="130">
        <v>0</v>
      </c>
      <c r="I3064" s="130">
        <v>124236</v>
      </c>
      <c r="K3064" s="130">
        <v>0</v>
      </c>
      <c r="O3064" s="205">
        <v>124236</v>
      </c>
    </row>
    <row r="3065" spans="2:15" x14ac:dyDescent="0.2">
      <c r="B3065" s="130" t="s">
        <v>628</v>
      </c>
      <c r="D3065" s="130">
        <v>66711901</v>
      </c>
      <c r="F3065" s="130">
        <v>124601.4</v>
      </c>
      <c r="I3065" s="130">
        <v>0</v>
      </c>
      <c r="K3065" s="130">
        <v>0</v>
      </c>
      <c r="O3065" s="205">
        <v>124601.4</v>
      </c>
    </row>
    <row r="3066" spans="2:15" x14ac:dyDescent="0.2">
      <c r="B3066" s="130" t="s">
        <v>640</v>
      </c>
      <c r="D3066" s="130">
        <v>1109494297</v>
      </c>
      <c r="F3066" s="130">
        <v>0</v>
      </c>
      <c r="I3066" s="130">
        <v>405709.52</v>
      </c>
      <c r="K3066" s="130">
        <v>0</v>
      </c>
      <c r="O3066" s="205">
        <v>405709.52</v>
      </c>
    </row>
    <row r="3067" spans="2:15" x14ac:dyDescent="0.2">
      <c r="B3067" s="130" t="s">
        <v>641</v>
      </c>
      <c r="D3067" s="130">
        <v>1034776666</v>
      </c>
      <c r="F3067" s="130">
        <v>109957.7</v>
      </c>
      <c r="I3067" s="130">
        <v>366591.17</v>
      </c>
      <c r="K3067" s="130">
        <v>0</v>
      </c>
      <c r="O3067" s="205">
        <v>476548.87</v>
      </c>
    </row>
    <row r="3068" spans="2:15" x14ac:dyDescent="0.2">
      <c r="B3068" s="130" t="s">
        <v>642</v>
      </c>
      <c r="D3068" s="130">
        <v>1023000463</v>
      </c>
      <c r="F3068" s="130">
        <v>52644.83</v>
      </c>
      <c r="I3068" s="130">
        <v>0</v>
      </c>
      <c r="K3068" s="130">
        <v>0</v>
      </c>
      <c r="O3068" s="205">
        <v>52644.83</v>
      </c>
    </row>
    <row r="3069" spans="2:15" x14ac:dyDescent="0.2">
      <c r="B3069" s="130" t="s">
        <v>644</v>
      </c>
      <c r="D3069" s="130">
        <v>1023368325</v>
      </c>
      <c r="F3069" s="130">
        <v>3509</v>
      </c>
      <c r="I3069" s="130">
        <v>0</v>
      </c>
      <c r="K3069" s="130">
        <v>0</v>
      </c>
      <c r="O3069" s="205">
        <v>3509</v>
      </c>
    </row>
    <row r="3070" spans="2:15" x14ac:dyDescent="0.2">
      <c r="B3070" s="130" t="s">
        <v>646</v>
      </c>
      <c r="D3070" s="130">
        <v>1016055423</v>
      </c>
      <c r="F3070" s="130">
        <v>19578.63</v>
      </c>
      <c r="I3070" s="130">
        <v>19241.87</v>
      </c>
      <c r="K3070" s="130">
        <v>0</v>
      </c>
      <c r="O3070" s="205">
        <v>38820.5</v>
      </c>
    </row>
    <row r="3071" spans="2:15" x14ac:dyDescent="0.2">
      <c r="B3071" s="130" t="s">
        <v>647</v>
      </c>
      <c r="D3071" s="130">
        <v>1032797110</v>
      </c>
      <c r="F3071" s="130">
        <v>6550.66</v>
      </c>
      <c r="I3071" s="130">
        <v>201289.46</v>
      </c>
      <c r="K3071" s="130">
        <v>0</v>
      </c>
      <c r="O3071" s="205">
        <v>207840.12</v>
      </c>
    </row>
    <row r="3072" spans="2:15" x14ac:dyDescent="0.2">
      <c r="B3072" s="130" t="s">
        <v>650</v>
      </c>
      <c r="D3072" s="130">
        <v>1003500978</v>
      </c>
      <c r="F3072" s="130">
        <v>6550.66</v>
      </c>
      <c r="I3072" s="130">
        <v>0</v>
      </c>
      <c r="K3072" s="130">
        <v>0</v>
      </c>
      <c r="O3072" s="205">
        <v>6550.66</v>
      </c>
    </row>
    <row r="3073" spans="2:15" x14ac:dyDescent="0.2">
      <c r="B3073" s="130" t="s">
        <v>679</v>
      </c>
      <c r="D3073" s="130">
        <v>1014176036</v>
      </c>
      <c r="F3073" s="130">
        <v>109489.79</v>
      </c>
      <c r="I3073" s="130">
        <v>365419.7</v>
      </c>
      <c r="K3073" s="130">
        <v>0</v>
      </c>
      <c r="O3073" s="205">
        <v>474909.49</v>
      </c>
    </row>
    <row r="3074" spans="2:15" x14ac:dyDescent="0.2">
      <c r="B3074" s="130" t="s">
        <v>683</v>
      </c>
      <c r="D3074" s="130">
        <v>1032483178</v>
      </c>
      <c r="F3074" s="130">
        <v>22924.5</v>
      </c>
      <c r="I3074" s="130">
        <v>0</v>
      </c>
      <c r="K3074" s="130">
        <v>0</v>
      </c>
      <c r="O3074" s="205">
        <v>22924.5</v>
      </c>
    </row>
    <row r="3075" spans="2:15" x14ac:dyDescent="0.2">
      <c r="B3075" s="130" t="s">
        <v>689</v>
      </c>
      <c r="D3075" s="130">
        <v>52800030</v>
      </c>
      <c r="F3075" s="130">
        <v>121904.4</v>
      </c>
      <c r="I3075" s="130">
        <v>146164.17000000001</v>
      </c>
      <c r="K3075" s="130">
        <v>0</v>
      </c>
      <c r="O3075" s="205">
        <v>268068.57</v>
      </c>
    </row>
    <row r="3076" spans="2:15" x14ac:dyDescent="0.2">
      <c r="B3076" s="130" t="s">
        <v>695</v>
      </c>
      <c r="D3076" s="130">
        <v>1025522309</v>
      </c>
      <c r="F3076" s="130">
        <v>31349.61</v>
      </c>
      <c r="I3076" s="130">
        <v>0</v>
      </c>
      <c r="K3076" s="130">
        <v>0</v>
      </c>
      <c r="O3076" s="205">
        <v>31349.61</v>
      </c>
    </row>
    <row r="3077" spans="2:15" x14ac:dyDescent="0.2">
      <c r="B3077" s="130" t="s">
        <v>698</v>
      </c>
      <c r="D3077" s="130">
        <v>1007428852</v>
      </c>
      <c r="F3077" s="130">
        <v>95210.7</v>
      </c>
      <c r="I3077" s="130">
        <v>0</v>
      </c>
      <c r="K3077" s="130">
        <v>0</v>
      </c>
      <c r="O3077" s="205">
        <v>95210.7</v>
      </c>
    </row>
    <row r="3078" spans="2:15" x14ac:dyDescent="0.2">
      <c r="B3078" s="130" t="s">
        <v>710</v>
      </c>
      <c r="D3078" s="130" t="s">
        <v>711</v>
      </c>
      <c r="F3078" s="130">
        <v>0</v>
      </c>
      <c r="I3078" s="130">
        <v>94781</v>
      </c>
      <c r="K3078" s="130">
        <v>0</v>
      </c>
      <c r="O3078" s="205">
        <v>94781</v>
      </c>
    </row>
    <row r="3079" spans="2:15" x14ac:dyDescent="0.2">
      <c r="B3079" s="130" t="s">
        <v>716</v>
      </c>
      <c r="D3079" s="130">
        <v>1030525717</v>
      </c>
      <c r="F3079" s="130">
        <v>13803.18</v>
      </c>
      <c r="I3079" s="130">
        <v>0</v>
      </c>
      <c r="K3079" s="130">
        <v>0</v>
      </c>
      <c r="O3079" s="205">
        <v>13803.18</v>
      </c>
    </row>
    <row r="3080" spans="2:15" x14ac:dyDescent="0.2">
      <c r="B3080" s="130" t="s">
        <v>718</v>
      </c>
      <c r="D3080" s="130">
        <v>1070730630</v>
      </c>
      <c r="F3080" s="130">
        <v>117992.64</v>
      </c>
      <c r="I3080" s="130">
        <v>127548.76</v>
      </c>
      <c r="K3080" s="130">
        <v>0</v>
      </c>
      <c r="O3080" s="205">
        <v>245541.4</v>
      </c>
    </row>
    <row r="3081" spans="2:15" x14ac:dyDescent="0.2">
      <c r="B3081" s="130" t="s">
        <v>734</v>
      </c>
      <c r="D3081" s="130">
        <v>1001119290</v>
      </c>
      <c r="F3081" s="130">
        <v>16376</v>
      </c>
      <c r="I3081" s="130">
        <v>0</v>
      </c>
      <c r="K3081" s="130">
        <v>0</v>
      </c>
      <c r="O3081" s="205">
        <v>16376</v>
      </c>
    </row>
    <row r="3082" spans="2:15" x14ac:dyDescent="0.2">
      <c r="B3082" s="130" t="s">
        <v>737</v>
      </c>
      <c r="D3082" s="130">
        <v>1022380883</v>
      </c>
      <c r="F3082" s="130">
        <v>0</v>
      </c>
      <c r="I3082" s="130">
        <v>34676</v>
      </c>
      <c r="K3082" s="130">
        <v>0</v>
      </c>
      <c r="O3082" s="205">
        <v>34676</v>
      </c>
    </row>
    <row r="3083" spans="2:15" x14ac:dyDescent="0.2">
      <c r="B3083" s="130" t="s">
        <v>740</v>
      </c>
      <c r="D3083" s="130">
        <v>1000935343</v>
      </c>
      <c r="F3083" s="130">
        <v>0</v>
      </c>
      <c r="I3083" s="130">
        <v>289389</v>
      </c>
      <c r="K3083" s="130">
        <v>0</v>
      </c>
      <c r="O3083" s="205">
        <v>289389</v>
      </c>
    </row>
    <row r="3084" spans="2:15" x14ac:dyDescent="0.2">
      <c r="B3084" s="130" t="s">
        <v>744</v>
      </c>
      <c r="D3084" s="130">
        <v>52175422</v>
      </c>
      <c r="F3084" s="130">
        <v>146010.34</v>
      </c>
      <c r="I3084" s="130">
        <v>425492.78</v>
      </c>
      <c r="K3084" s="130">
        <v>0</v>
      </c>
      <c r="O3084" s="205">
        <v>571503.12</v>
      </c>
    </row>
    <row r="3085" spans="2:15" x14ac:dyDescent="0.2">
      <c r="B3085" s="130" t="s">
        <v>761</v>
      </c>
      <c r="D3085" s="130">
        <v>1193088681</v>
      </c>
      <c r="F3085" s="130">
        <v>27840.32</v>
      </c>
      <c r="I3085" s="130">
        <v>292434.46000000002</v>
      </c>
      <c r="K3085" s="130">
        <v>0</v>
      </c>
      <c r="O3085" s="205">
        <v>320274.78000000003</v>
      </c>
    </row>
    <row r="3086" spans="2:15" x14ac:dyDescent="0.2">
      <c r="B3086" s="130" t="s">
        <v>762</v>
      </c>
      <c r="D3086" s="130">
        <v>1000460027</v>
      </c>
      <c r="F3086" s="130">
        <v>0</v>
      </c>
      <c r="I3086" s="130">
        <v>9247</v>
      </c>
      <c r="K3086" s="130">
        <v>0</v>
      </c>
      <c r="O3086" s="205">
        <v>9247</v>
      </c>
    </row>
    <row r="3087" spans="2:15" x14ac:dyDescent="0.2">
      <c r="B3087" s="130" t="s">
        <v>763</v>
      </c>
      <c r="D3087" s="130">
        <v>1030627854</v>
      </c>
      <c r="F3087" s="130">
        <v>0</v>
      </c>
      <c r="I3087" s="130">
        <v>97423.64</v>
      </c>
      <c r="K3087" s="130">
        <v>0</v>
      </c>
      <c r="O3087" s="205">
        <v>97423.64</v>
      </c>
    </row>
    <row r="3088" spans="2:15" x14ac:dyDescent="0.2">
      <c r="B3088" s="130" t="s">
        <v>767</v>
      </c>
      <c r="D3088" s="130">
        <v>39672920</v>
      </c>
      <c r="F3088" s="130">
        <v>0</v>
      </c>
      <c r="I3088" s="130">
        <v>206747</v>
      </c>
      <c r="K3088" s="130">
        <v>0</v>
      </c>
      <c r="O3088" s="205">
        <v>206747</v>
      </c>
    </row>
    <row r="3089" spans="2:15" x14ac:dyDescent="0.2">
      <c r="B3089" s="130" t="s">
        <v>778</v>
      </c>
      <c r="D3089" s="130">
        <v>1000856368</v>
      </c>
      <c r="F3089" s="130">
        <v>0</v>
      </c>
      <c r="I3089" s="130">
        <v>80085</v>
      </c>
      <c r="K3089" s="130">
        <v>0</v>
      </c>
      <c r="O3089" s="205">
        <v>80085</v>
      </c>
    </row>
    <row r="3090" spans="2:15" x14ac:dyDescent="0.2">
      <c r="B3090" s="130" t="s">
        <v>782</v>
      </c>
      <c r="D3090" s="130">
        <v>1000378292</v>
      </c>
      <c r="F3090" s="130">
        <v>16376</v>
      </c>
      <c r="I3090" s="130">
        <v>0</v>
      </c>
      <c r="K3090" s="130">
        <v>0</v>
      </c>
      <c r="O3090" s="205">
        <v>16376</v>
      </c>
    </row>
    <row r="3091" spans="2:15" x14ac:dyDescent="0.2">
      <c r="B3091" s="130" t="s">
        <v>787</v>
      </c>
      <c r="D3091" s="130">
        <v>1005929699</v>
      </c>
      <c r="F3091" s="130">
        <v>9592.0499999999993</v>
      </c>
      <c r="I3091" s="130">
        <v>297017.46000000002</v>
      </c>
      <c r="K3091" s="130">
        <v>0</v>
      </c>
      <c r="O3091" s="205">
        <v>306609.51</v>
      </c>
    </row>
    <row r="3092" spans="2:15" x14ac:dyDescent="0.2">
      <c r="B3092" s="130" t="s">
        <v>794</v>
      </c>
      <c r="D3092" s="130">
        <v>1032457483</v>
      </c>
      <c r="F3092" s="130">
        <v>0</v>
      </c>
      <c r="I3092" s="130">
        <v>49700</v>
      </c>
      <c r="K3092" s="130">
        <v>0</v>
      </c>
      <c r="O3092" s="205">
        <v>49700</v>
      </c>
    </row>
    <row r="3093" spans="2:15" x14ac:dyDescent="0.2">
      <c r="B3093" s="130" t="s">
        <v>795</v>
      </c>
      <c r="D3093" s="130">
        <v>1023039143</v>
      </c>
      <c r="F3093" s="130">
        <v>124601.4</v>
      </c>
      <c r="I3093" s="130">
        <v>430722.98</v>
      </c>
      <c r="K3093" s="130">
        <v>0</v>
      </c>
      <c r="O3093" s="205">
        <v>555324.38</v>
      </c>
    </row>
    <row r="3094" spans="2:15" x14ac:dyDescent="0.2">
      <c r="B3094" s="130" t="s">
        <v>796</v>
      </c>
      <c r="D3094" s="130">
        <v>1001116149</v>
      </c>
      <c r="F3094" s="130">
        <v>135182.56</v>
      </c>
      <c r="I3094" s="130">
        <v>423642.45</v>
      </c>
      <c r="K3094" s="130">
        <v>0</v>
      </c>
      <c r="O3094" s="205">
        <v>558825.01</v>
      </c>
    </row>
    <row r="3095" spans="2:15" x14ac:dyDescent="0.2">
      <c r="B3095" s="130" t="s">
        <v>797</v>
      </c>
      <c r="D3095" s="130">
        <v>1000603427</v>
      </c>
      <c r="F3095" s="130">
        <v>120864.16</v>
      </c>
      <c r="I3095" s="130">
        <v>347779.76</v>
      </c>
      <c r="K3095" s="130">
        <v>0</v>
      </c>
      <c r="O3095" s="205">
        <v>468643.92</v>
      </c>
    </row>
    <row r="3096" spans="2:15" x14ac:dyDescent="0.2">
      <c r="B3096" s="130" t="s">
        <v>809</v>
      </c>
      <c r="D3096" s="130">
        <v>1012320557</v>
      </c>
      <c r="F3096" s="130">
        <v>111466.42</v>
      </c>
      <c r="I3096" s="130">
        <v>0</v>
      </c>
      <c r="K3096" s="130">
        <v>0</v>
      </c>
      <c r="O3096" s="205">
        <v>111466.42</v>
      </c>
    </row>
    <row r="3097" spans="2:15" x14ac:dyDescent="0.2">
      <c r="B3097" s="130" t="s">
        <v>810</v>
      </c>
      <c r="D3097" s="130" t="s">
        <v>811</v>
      </c>
      <c r="F3097" s="130">
        <v>0</v>
      </c>
      <c r="I3097" s="130">
        <v>34676.46</v>
      </c>
      <c r="K3097" s="130">
        <v>0</v>
      </c>
      <c r="O3097" s="205">
        <v>34676.46</v>
      </c>
    </row>
    <row r="3098" spans="2:15" x14ac:dyDescent="0.2">
      <c r="B3098" s="130" t="s">
        <v>819</v>
      </c>
      <c r="D3098" s="130">
        <v>1023873022</v>
      </c>
      <c r="F3098" s="130">
        <v>0</v>
      </c>
      <c r="I3098" s="130">
        <v>72820</v>
      </c>
      <c r="K3098" s="130">
        <v>0</v>
      </c>
      <c r="O3098" s="205">
        <v>72820</v>
      </c>
    </row>
    <row r="3099" spans="2:15" x14ac:dyDescent="0.2">
      <c r="B3099" s="130" t="s">
        <v>820</v>
      </c>
      <c r="D3099" s="130">
        <v>1010112736</v>
      </c>
      <c r="F3099" s="130">
        <v>0</v>
      </c>
      <c r="I3099" s="130">
        <v>82232</v>
      </c>
      <c r="K3099" s="130">
        <v>0</v>
      </c>
      <c r="O3099" s="205">
        <v>82232</v>
      </c>
    </row>
    <row r="3100" spans="2:15" x14ac:dyDescent="0.2">
      <c r="B3100" s="130" t="s">
        <v>825</v>
      </c>
      <c r="D3100" s="130">
        <v>1000156072</v>
      </c>
      <c r="F3100" s="130">
        <v>0</v>
      </c>
      <c r="I3100" s="130">
        <v>180315</v>
      </c>
      <c r="K3100" s="130">
        <v>0</v>
      </c>
      <c r="O3100" s="205">
        <v>180315</v>
      </c>
    </row>
    <row r="3101" spans="2:15" x14ac:dyDescent="0.2">
      <c r="B3101" s="130" t="s">
        <v>835</v>
      </c>
      <c r="D3101" s="130">
        <v>1034282125</v>
      </c>
      <c r="F3101" s="130">
        <v>40006.04</v>
      </c>
      <c r="I3101" s="130">
        <v>0</v>
      </c>
      <c r="K3101" s="130">
        <v>0</v>
      </c>
      <c r="O3101" s="205">
        <v>40006.04</v>
      </c>
    </row>
    <row r="3102" spans="2:15" x14ac:dyDescent="0.2">
      <c r="B3102" s="130" t="s">
        <v>839</v>
      </c>
      <c r="D3102" s="130">
        <v>1023949754</v>
      </c>
      <c r="F3102" s="130">
        <v>0</v>
      </c>
      <c r="I3102" s="130">
        <v>96598</v>
      </c>
      <c r="K3102" s="130">
        <v>0</v>
      </c>
      <c r="O3102" s="205">
        <v>96598</v>
      </c>
    </row>
    <row r="3103" spans="2:15" x14ac:dyDescent="0.2">
      <c r="B3103" s="130" t="s">
        <v>854</v>
      </c>
      <c r="D3103" s="130">
        <v>1034398886</v>
      </c>
      <c r="F3103" s="130">
        <v>88901.99</v>
      </c>
      <c r="I3103" s="130">
        <v>0</v>
      </c>
      <c r="K3103" s="130">
        <v>0</v>
      </c>
      <c r="O3103" s="205">
        <v>88901.99</v>
      </c>
    </row>
    <row r="3104" spans="2:15" x14ac:dyDescent="0.2">
      <c r="B3104" s="130" t="s">
        <v>860</v>
      </c>
      <c r="D3104" s="130">
        <v>1024566105</v>
      </c>
      <c r="F3104" s="130">
        <v>20821.75</v>
      </c>
      <c r="I3104" s="130">
        <v>329234.58</v>
      </c>
      <c r="K3104" s="130">
        <v>0</v>
      </c>
      <c r="O3104" s="205">
        <v>350056.33</v>
      </c>
    </row>
    <row r="3105" spans="2:15" x14ac:dyDescent="0.2">
      <c r="B3105" s="130" t="s">
        <v>861</v>
      </c>
      <c r="D3105" s="130">
        <v>1032455256</v>
      </c>
      <c r="F3105" s="130">
        <v>22393.8</v>
      </c>
      <c r="I3105" s="130">
        <v>135732.46</v>
      </c>
      <c r="K3105" s="130">
        <v>0</v>
      </c>
      <c r="O3105" s="205">
        <v>158126.26</v>
      </c>
    </row>
    <row r="3106" spans="2:15" x14ac:dyDescent="0.2">
      <c r="B3106" s="130" t="s">
        <v>863</v>
      </c>
      <c r="D3106" s="130">
        <v>1001203918</v>
      </c>
      <c r="F3106" s="130">
        <v>0</v>
      </c>
      <c r="I3106" s="130">
        <v>17040</v>
      </c>
      <c r="K3106" s="130">
        <v>0</v>
      </c>
      <c r="O3106" s="205">
        <v>17040</v>
      </c>
    </row>
    <row r="3107" spans="2:15" x14ac:dyDescent="0.2">
      <c r="B3107" s="130" t="s">
        <v>875</v>
      </c>
      <c r="D3107" s="130">
        <v>1000135028</v>
      </c>
      <c r="F3107" s="130">
        <v>76078</v>
      </c>
      <c r="I3107" s="130">
        <v>0</v>
      </c>
      <c r="K3107" s="130">
        <v>0</v>
      </c>
      <c r="O3107" s="205">
        <v>76078</v>
      </c>
    </row>
    <row r="3108" spans="2:15" x14ac:dyDescent="0.2">
      <c r="B3108" s="130" t="s">
        <v>876</v>
      </c>
      <c r="D3108" s="130" t="s">
        <v>877</v>
      </c>
      <c r="F3108" s="130">
        <v>32800</v>
      </c>
      <c r="I3108" s="130">
        <v>0</v>
      </c>
      <c r="K3108" s="130">
        <v>0</v>
      </c>
      <c r="O3108" s="205">
        <v>32800</v>
      </c>
    </row>
    <row r="3109" spans="2:15" x14ac:dyDescent="0.2">
      <c r="B3109" s="130" t="s">
        <v>884</v>
      </c>
      <c r="D3109" s="130">
        <v>1031803151</v>
      </c>
      <c r="F3109" s="130">
        <v>0</v>
      </c>
      <c r="I3109" s="130">
        <v>309773</v>
      </c>
      <c r="K3109" s="130">
        <v>0</v>
      </c>
      <c r="O3109" s="205">
        <v>309773</v>
      </c>
    </row>
    <row r="3110" spans="2:15" x14ac:dyDescent="0.2">
      <c r="B3110" s="130" t="s">
        <v>885</v>
      </c>
      <c r="D3110" s="130">
        <v>1001116451</v>
      </c>
      <c r="F3110" s="130">
        <v>94393.58</v>
      </c>
      <c r="I3110" s="130">
        <v>448979.16</v>
      </c>
      <c r="K3110" s="130">
        <v>0</v>
      </c>
      <c r="O3110" s="205">
        <v>543372.74</v>
      </c>
    </row>
    <row r="3111" spans="2:15" x14ac:dyDescent="0.2">
      <c r="B3111" s="130" t="s">
        <v>886</v>
      </c>
      <c r="D3111" s="130">
        <v>1022357335</v>
      </c>
      <c r="F3111" s="130">
        <v>0</v>
      </c>
      <c r="I3111" s="130">
        <v>144942</v>
      </c>
      <c r="K3111" s="130">
        <v>0</v>
      </c>
      <c r="O3111" s="205">
        <v>144942</v>
      </c>
    </row>
    <row r="3112" spans="2:15" x14ac:dyDescent="0.2">
      <c r="B3112" s="130" t="s">
        <v>893</v>
      </c>
      <c r="D3112" s="130" t="s">
        <v>894</v>
      </c>
      <c r="F3112" s="130">
        <v>386904</v>
      </c>
      <c r="I3112" s="130">
        <v>1294340</v>
      </c>
      <c r="K3112" s="130">
        <v>0</v>
      </c>
      <c r="O3112" s="205">
        <v>1681244</v>
      </c>
    </row>
    <row r="3113" spans="2:15" x14ac:dyDescent="0.2">
      <c r="B3113" s="130" t="s">
        <v>918</v>
      </c>
      <c r="D3113" s="130">
        <v>1001044701</v>
      </c>
      <c r="F3113" s="130">
        <v>7019</v>
      </c>
      <c r="I3113" s="130">
        <v>0</v>
      </c>
      <c r="K3113" s="130">
        <v>0</v>
      </c>
      <c r="O3113" s="205">
        <v>7019</v>
      </c>
    </row>
    <row r="3114" spans="2:15" x14ac:dyDescent="0.2">
      <c r="B3114" s="130" t="s">
        <v>919</v>
      </c>
      <c r="D3114" s="130">
        <v>1068930132</v>
      </c>
      <c r="F3114" s="130">
        <v>0</v>
      </c>
      <c r="I3114" s="130">
        <v>37488</v>
      </c>
      <c r="K3114" s="130">
        <v>0</v>
      </c>
      <c r="O3114" s="205">
        <v>37488</v>
      </c>
    </row>
    <row r="3115" spans="2:15" x14ac:dyDescent="0.2">
      <c r="B3115" s="130" t="s">
        <v>928</v>
      </c>
      <c r="D3115" s="130">
        <v>1000573125</v>
      </c>
      <c r="F3115" s="130">
        <v>0</v>
      </c>
      <c r="I3115" s="130">
        <v>131773</v>
      </c>
      <c r="K3115" s="130">
        <v>0</v>
      </c>
      <c r="O3115" s="205">
        <v>131773</v>
      </c>
    </row>
    <row r="3116" spans="2:15" x14ac:dyDescent="0.2">
      <c r="B3116" s="130" t="s">
        <v>930</v>
      </c>
      <c r="D3116" s="130">
        <v>1013677661</v>
      </c>
      <c r="F3116" s="130">
        <v>101535.42</v>
      </c>
      <c r="I3116" s="130">
        <v>0</v>
      </c>
      <c r="K3116" s="130">
        <v>0</v>
      </c>
      <c r="O3116" s="205">
        <v>101535.42</v>
      </c>
    </row>
    <row r="3117" spans="2:15" x14ac:dyDescent="0.2">
      <c r="B3117" s="130" t="s">
        <v>931</v>
      </c>
      <c r="D3117" s="130">
        <v>46683454</v>
      </c>
      <c r="F3117" s="130">
        <v>119819.97</v>
      </c>
      <c r="I3117" s="130">
        <v>381541.03</v>
      </c>
      <c r="K3117" s="130">
        <v>0</v>
      </c>
      <c r="O3117" s="205">
        <v>501361</v>
      </c>
    </row>
    <row r="3118" spans="2:15" x14ac:dyDescent="0.2">
      <c r="B3118" s="130" t="s">
        <v>935</v>
      </c>
      <c r="D3118" s="130">
        <v>1014862974</v>
      </c>
      <c r="F3118" s="130">
        <v>0</v>
      </c>
      <c r="I3118" s="130">
        <v>167601</v>
      </c>
      <c r="K3118" s="130">
        <v>0</v>
      </c>
      <c r="O3118" s="205">
        <v>167601</v>
      </c>
    </row>
    <row r="3119" spans="2:15" x14ac:dyDescent="0.2">
      <c r="B3119" s="130" t="s">
        <v>937</v>
      </c>
      <c r="D3119" s="130">
        <v>1031155767</v>
      </c>
      <c r="F3119" s="130">
        <v>149031</v>
      </c>
      <c r="I3119" s="130">
        <v>514519.68</v>
      </c>
      <c r="K3119" s="130">
        <v>0</v>
      </c>
      <c r="O3119" s="205">
        <v>663550.68000000005</v>
      </c>
    </row>
    <row r="3120" spans="2:15" x14ac:dyDescent="0.2">
      <c r="B3120" s="130" t="s">
        <v>939</v>
      </c>
      <c r="D3120" s="130">
        <v>1005995975</v>
      </c>
      <c r="F3120" s="130">
        <v>44451.13</v>
      </c>
      <c r="I3120" s="130">
        <v>0</v>
      </c>
      <c r="K3120" s="130">
        <v>0</v>
      </c>
      <c r="O3120" s="205">
        <v>44451.13</v>
      </c>
    </row>
    <row r="3121" spans="1:15" x14ac:dyDescent="0.2">
      <c r="B3121" s="130" t="s">
        <v>943</v>
      </c>
      <c r="D3121" s="130">
        <v>1141114803</v>
      </c>
      <c r="F3121" s="130">
        <v>0</v>
      </c>
      <c r="I3121" s="130">
        <v>34676.46</v>
      </c>
      <c r="K3121" s="130">
        <v>0</v>
      </c>
      <c r="O3121" s="205">
        <v>34676.46</v>
      </c>
    </row>
    <row r="3122" spans="1:15" x14ac:dyDescent="0.2">
      <c r="A3122" s="130" t="s">
        <v>1341</v>
      </c>
      <c r="F3122" s="130">
        <v>168000</v>
      </c>
      <c r="I3122" s="130">
        <v>0</v>
      </c>
      <c r="K3122" s="130">
        <v>0</v>
      </c>
      <c r="O3122" s="205">
        <v>168000</v>
      </c>
    </row>
    <row r="3123" spans="1:15" x14ac:dyDescent="0.2">
      <c r="B3123" s="130" t="s">
        <v>876</v>
      </c>
      <c r="D3123" s="130" t="s">
        <v>877</v>
      </c>
      <c r="F3123" s="130">
        <v>168000</v>
      </c>
      <c r="I3123" s="130">
        <v>0</v>
      </c>
      <c r="K3123" s="130">
        <v>0</v>
      </c>
      <c r="O3123" s="205">
        <v>168000</v>
      </c>
    </row>
    <row r="3124" spans="1:15" x14ac:dyDescent="0.2">
      <c r="A3124" s="130" t="s">
        <v>1342</v>
      </c>
      <c r="F3124" s="130">
        <v>77687038.890000001</v>
      </c>
      <c r="I3124" s="130">
        <v>98879907</v>
      </c>
      <c r="K3124" s="130">
        <v>0</v>
      </c>
      <c r="O3124" s="205">
        <v>176566945.88999999</v>
      </c>
    </row>
    <row r="3125" spans="1:15" x14ac:dyDescent="0.2">
      <c r="B3125" s="130" t="s">
        <v>378</v>
      </c>
      <c r="D3125" s="130">
        <v>52286338</v>
      </c>
      <c r="F3125" s="130">
        <v>2165280</v>
      </c>
      <c r="I3125" s="130">
        <v>2273473</v>
      </c>
      <c r="K3125" s="130">
        <v>0</v>
      </c>
      <c r="O3125" s="205">
        <v>4438753</v>
      </c>
    </row>
    <row r="3126" spans="1:15" x14ac:dyDescent="0.2">
      <c r="B3126" s="130" t="s">
        <v>385</v>
      </c>
      <c r="D3126" s="130">
        <v>1010840246</v>
      </c>
      <c r="F3126" s="130">
        <v>651000</v>
      </c>
      <c r="I3126" s="130">
        <v>1743136</v>
      </c>
      <c r="K3126" s="130">
        <v>0</v>
      </c>
      <c r="O3126" s="205">
        <v>2394136</v>
      </c>
    </row>
    <row r="3127" spans="1:15" x14ac:dyDescent="0.2">
      <c r="B3127" s="130" t="s">
        <v>392</v>
      </c>
      <c r="D3127" s="130">
        <v>1000591042</v>
      </c>
      <c r="F3127" s="130">
        <v>2182399.92</v>
      </c>
      <c r="I3127" s="130">
        <v>2160966</v>
      </c>
      <c r="K3127" s="130">
        <v>0</v>
      </c>
      <c r="O3127" s="205">
        <v>4343365.92</v>
      </c>
    </row>
    <row r="3128" spans="1:15" x14ac:dyDescent="0.2">
      <c r="B3128" s="130" t="s">
        <v>399</v>
      </c>
      <c r="D3128" s="130">
        <v>1022968626</v>
      </c>
      <c r="F3128" s="130">
        <v>0</v>
      </c>
      <c r="I3128" s="130">
        <v>1144494</v>
      </c>
      <c r="K3128" s="130">
        <v>0</v>
      </c>
      <c r="O3128" s="205">
        <v>1144494</v>
      </c>
    </row>
    <row r="3129" spans="1:15" x14ac:dyDescent="0.2">
      <c r="B3129" s="130" t="s">
        <v>427</v>
      </c>
      <c r="D3129" s="130" t="s">
        <v>428</v>
      </c>
      <c r="F3129" s="130">
        <v>2700000</v>
      </c>
      <c r="I3129" s="130">
        <v>3632850</v>
      </c>
      <c r="K3129" s="130">
        <v>0</v>
      </c>
      <c r="O3129" s="205">
        <v>6332850</v>
      </c>
    </row>
    <row r="3130" spans="1:15" x14ac:dyDescent="0.2">
      <c r="B3130" s="130" t="s">
        <v>429</v>
      </c>
      <c r="D3130" s="130">
        <v>1007005713</v>
      </c>
      <c r="F3130" s="130">
        <v>484039.08</v>
      </c>
      <c r="I3130" s="130">
        <v>0</v>
      </c>
      <c r="K3130" s="130">
        <v>0</v>
      </c>
      <c r="O3130" s="205">
        <v>484039.08</v>
      </c>
    </row>
    <row r="3131" spans="1:15" x14ac:dyDescent="0.2">
      <c r="B3131" s="130" t="s">
        <v>432</v>
      </c>
      <c r="D3131" s="130">
        <v>52799524</v>
      </c>
      <c r="F3131" s="130">
        <v>2126600.04</v>
      </c>
      <c r="I3131" s="130">
        <v>293787</v>
      </c>
      <c r="K3131" s="130">
        <v>0</v>
      </c>
      <c r="O3131" s="205">
        <v>2420387.04</v>
      </c>
    </row>
    <row r="3132" spans="1:15" x14ac:dyDescent="0.2">
      <c r="B3132" s="130" t="s">
        <v>433</v>
      </c>
      <c r="D3132" s="130">
        <v>1016106465</v>
      </c>
      <c r="F3132" s="130">
        <v>242019.48</v>
      </c>
      <c r="I3132" s="130">
        <v>415662</v>
      </c>
      <c r="K3132" s="130">
        <v>0</v>
      </c>
      <c r="O3132" s="205">
        <v>657681.48</v>
      </c>
    </row>
    <row r="3133" spans="1:15" x14ac:dyDescent="0.2">
      <c r="B3133" s="130" t="s">
        <v>448</v>
      </c>
      <c r="D3133" s="130">
        <v>51913231</v>
      </c>
      <c r="F3133" s="130">
        <v>651000</v>
      </c>
      <c r="I3133" s="130">
        <v>0</v>
      </c>
      <c r="K3133" s="130">
        <v>0</v>
      </c>
      <c r="O3133" s="205">
        <v>651000</v>
      </c>
    </row>
    <row r="3134" spans="1:15" x14ac:dyDescent="0.2">
      <c r="B3134" s="130" t="s">
        <v>449</v>
      </c>
      <c r="D3134" s="130" t="s">
        <v>450</v>
      </c>
      <c r="F3134" s="130">
        <v>0</v>
      </c>
      <c r="I3134" s="130">
        <v>6400000</v>
      </c>
      <c r="K3134" s="130">
        <v>0</v>
      </c>
      <c r="O3134" s="205">
        <v>6400000</v>
      </c>
    </row>
    <row r="3135" spans="1:15" x14ac:dyDescent="0.2">
      <c r="B3135" s="130" t="s">
        <v>457</v>
      </c>
      <c r="D3135" s="130">
        <v>51999468</v>
      </c>
      <c r="F3135" s="130">
        <v>2232000</v>
      </c>
      <c r="I3135" s="130">
        <v>2174024</v>
      </c>
      <c r="K3135" s="130">
        <v>0</v>
      </c>
      <c r="O3135" s="205">
        <v>4406024</v>
      </c>
    </row>
    <row r="3136" spans="1:15" x14ac:dyDescent="0.2">
      <c r="B3136" s="130" t="s">
        <v>460</v>
      </c>
      <c r="D3136" s="130">
        <v>1023872258</v>
      </c>
      <c r="F3136" s="130">
        <v>372000</v>
      </c>
      <c r="I3136" s="130">
        <v>0</v>
      </c>
      <c r="K3136" s="130">
        <v>0</v>
      </c>
      <c r="O3136" s="205">
        <v>372000</v>
      </c>
    </row>
    <row r="3137" spans="2:15" x14ac:dyDescent="0.2">
      <c r="B3137" s="130" t="s">
        <v>461</v>
      </c>
      <c r="D3137" s="130">
        <v>1000213395</v>
      </c>
      <c r="F3137" s="130">
        <v>0</v>
      </c>
      <c r="I3137" s="130">
        <v>1776528</v>
      </c>
      <c r="K3137" s="130">
        <v>0</v>
      </c>
      <c r="O3137" s="205">
        <v>1776528</v>
      </c>
    </row>
    <row r="3138" spans="2:15" x14ac:dyDescent="0.2">
      <c r="B3138" s="130" t="s">
        <v>462</v>
      </c>
      <c r="D3138" s="130">
        <v>1031803919</v>
      </c>
      <c r="F3138" s="130">
        <v>0</v>
      </c>
      <c r="I3138" s="130">
        <v>563706</v>
      </c>
      <c r="K3138" s="130">
        <v>0</v>
      </c>
      <c r="O3138" s="205">
        <v>563706</v>
      </c>
    </row>
    <row r="3139" spans="2:15" x14ac:dyDescent="0.2">
      <c r="B3139" s="130" t="s">
        <v>477</v>
      </c>
      <c r="D3139" s="130">
        <v>1022968485</v>
      </c>
      <c r="F3139" s="130">
        <v>322692.71999999997</v>
      </c>
      <c r="I3139" s="130">
        <v>85410</v>
      </c>
      <c r="K3139" s="130">
        <v>0</v>
      </c>
      <c r="O3139" s="205">
        <v>408102.72</v>
      </c>
    </row>
    <row r="3140" spans="2:15" x14ac:dyDescent="0.2">
      <c r="B3140" s="130" t="s">
        <v>485</v>
      </c>
      <c r="D3140" s="130">
        <v>1019022306</v>
      </c>
      <c r="F3140" s="130">
        <v>1564881.47</v>
      </c>
      <c r="I3140" s="130">
        <v>1560156</v>
      </c>
      <c r="K3140" s="130">
        <v>0</v>
      </c>
      <c r="O3140" s="205">
        <v>3125037.47</v>
      </c>
    </row>
    <row r="3141" spans="2:15" x14ac:dyDescent="0.2">
      <c r="B3141" s="130" t="s">
        <v>493</v>
      </c>
      <c r="D3141" s="130" t="s">
        <v>494</v>
      </c>
      <c r="F3141" s="130">
        <v>2614400.04</v>
      </c>
      <c r="I3141" s="130">
        <v>3604000</v>
      </c>
      <c r="K3141" s="130">
        <v>0</v>
      </c>
      <c r="O3141" s="205">
        <v>6218400.04</v>
      </c>
    </row>
    <row r="3142" spans="2:15" x14ac:dyDescent="0.2">
      <c r="B3142" s="130" t="s">
        <v>511</v>
      </c>
      <c r="D3142" s="130">
        <v>1001272761</v>
      </c>
      <c r="F3142" s="130">
        <v>1839347.76</v>
      </c>
      <c r="I3142" s="130">
        <v>2045514</v>
      </c>
      <c r="K3142" s="130">
        <v>0</v>
      </c>
      <c r="O3142" s="205">
        <v>3884861.76</v>
      </c>
    </row>
    <row r="3143" spans="2:15" x14ac:dyDescent="0.2">
      <c r="B3143" s="130" t="s">
        <v>516</v>
      </c>
      <c r="D3143" s="130">
        <v>1072663481</v>
      </c>
      <c r="F3143" s="130">
        <v>0</v>
      </c>
      <c r="I3143" s="130">
        <v>842189</v>
      </c>
      <c r="K3143" s="130">
        <v>0</v>
      </c>
      <c r="O3143" s="205">
        <v>842189</v>
      </c>
    </row>
    <row r="3144" spans="2:15" x14ac:dyDescent="0.2">
      <c r="B3144" s="130" t="s">
        <v>517</v>
      </c>
      <c r="D3144" s="130">
        <v>1002457670</v>
      </c>
      <c r="F3144" s="130">
        <v>0</v>
      </c>
      <c r="I3144" s="130">
        <v>1736670</v>
      </c>
      <c r="K3144" s="130">
        <v>0</v>
      </c>
      <c r="O3144" s="205">
        <v>1736670</v>
      </c>
    </row>
    <row r="3145" spans="2:15" x14ac:dyDescent="0.2">
      <c r="B3145" s="130" t="s">
        <v>530</v>
      </c>
      <c r="D3145" s="130">
        <v>1032449935</v>
      </c>
      <c r="F3145" s="130">
        <v>0</v>
      </c>
      <c r="I3145" s="130">
        <v>1235598</v>
      </c>
      <c r="K3145" s="130">
        <v>0</v>
      </c>
      <c r="O3145" s="205">
        <v>1235598</v>
      </c>
    </row>
    <row r="3146" spans="2:15" x14ac:dyDescent="0.2">
      <c r="B3146" s="130" t="s">
        <v>532</v>
      </c>
      <c r="D3146" s="130">
        <v>1029141693</v>
      </c>
      <c r="F3146" s="130">
        <v>0</v>
      </c>
      <c r="I3146" s="130">
        <v>831324</v>
      </c>
      <c r="K3146" s="130">
        <v>0</v>
      </c>
      <c r="O3146" s="205">
        <v>831324</v>
      </c>
    </row>
    <row r="3147" spans="2:15" x14ac:dyDescent="0.2">
      <c r="B3147" s="130" t="s">
        <v>541</v>
      </c>
      <c r="D3147" s="130">
        <v>1016020802</v>
      </c>
      <c r="F3147" s="130">
        <v>0</v>
      </c>
      <c r="I3147" s="130">
        <v>574517</v>
      </c>
      <c r="K3147" s="130">
        <v>0</v>
      </c>
      <c r="O3147" s="205">
        <v>574517</v>
      </c>
    </row>
    <row r="3148" spans="2:15" x14ac:dyDescent="0.2">
      <c r="B3148" s="130" t="s">
        <v>549</v>
      </c>
      <c r="D3148" s="130">
        <v>1023934439</v>
      </c>
      <c r="F3148" s="130">
        <v>225884.88</v>
      </c>
      <c r="I3148" s="130">
        <v>170820</v>
      </c>
      <c r="K3148" s="130">
        <v>0</v>
      </c>
      <c r="O3148" s="205">
        <v>396704.88</v>
      </c>
    </row>
    <row r="3149" spans="2:15" x14ac:dyDescent="0.2">
      <c r="B3149" s="130" t="s">
        <v>552</v>
      </c>
      <c r="D3149" s="130">
        <v>1000572171</v>
      </c>
      <c r="F3149" s="130">
        <v>0</v>
      </c>
      <c r="I3149" s="130">
        <v>666400</v>
      </c>
      <c r="K3149" s="130">
        <v>0</v>
      </c>
      <c r="O3149" s="205">
        <v>666400</v>
      </c>
    </row>
    <row r="3150" spans="2:15" x14ac:dyDescent="0.2">
      <c r="B3150" s="130" t="s">
        <v>560</v>
      </c>
      <c r="D3150" s="130">
        <v>1025140522</v>
      </c>
      <c r="F3150" s="130">
        <v>0</v>
      </c>
      <c r="I3150" s="130">
        <v>170820</v>
      </c>
      <c r="K3150" s="130">
        <v>0</v>
      </c>
      <c r="O3150" s="205">
        <v>170820</v>
      </c>
    </row>
    <row r="3151" spans="2:15" x14ac:dyDescent="0.2">
      <c r="B3151" s="130" t="s">
        <v>601</v>
      </c>
      <c r="D3151" s="130">
        <v>1015428805</v>
      </c>
      <c r="F3151" s="130">
        <v>0</v>
      </c>
      <c r="I3151" s="130">
        <v>630000</v>
      </c>
      <c r="K3151" s="130">
        <v>0</v>
      </c>
      <c r="O3151" s="205">
        <v>630000</v>
      </c>
    </row>
    <row r="3152" spans="2:15" x14ac:dyDescent="0.2">
      <c r="B3152" s="130" t="s">
        <v>602</v>
      </c>
      <c r="D3152" s="130">
        <v>1033763162</v>
      </c>
      <c r="F3152" s="130">
        <v>93000</v>
      </c>
      <c r="I3152" s="130">
        <v>0</v>
      </c>
      <c r="K3152" s="130">
        <v>0</v>
      </c>
      <c r="O3152" s="205">
        <v>93000</v>
      </c>
    </row>
    <row r="3153" spans="2:15" x14ac:dyDescent="0.2">
      <c r="B3153" s="130" t="s">
        <v>608</v>
      </c>
      <c r="D3153" s="130">
        <v>1016108806</v>
      </c>
      <c r="F3153" s="130">
        <v>2126600</v>
      </c>
      <c r="I3153" s="130">
        <v>2219724</v>
      </c>
      <c r="K3153" s="130">
        <v>0</v>
      </c>
      <c r="O3153" s="205">
        <v>4346324</v>
      </c>
    </row>
    <row r="3154" spans="2:15" x14ac:dyDescent="0.2">
      <c r="B3154" s="130" t="s">
        <v>612</v>
      </c>
      <c r="D3154" s="130">
        <v>1034778843</v>
      </c>
      <c r="F3154" s="130">
        <v>0</v>
      </c>
      <c r="I3154" s="130">
        <v>654810</v>
      </c>
      <c r="K3154" s="130">
        <v>0</v>
      </c>
      <c r="O3154" s="205">
        <v>654810</v>
      </c>
    </row>
    <row r="3155" spans="2:15" x14ac:dyDescent="0.2">
      <c r="B3155" s="130" t="s">
        <v>613</v>
      </c>
      <c r="D3155" s="130">
        <v>1057607910</v>
      </c>
      <c r="F3155" s="130">
        <v>2232000</v>
      </c>
      <c r="I3155" s="130">
        <v>581045</v>
      </c>
      <c r="K3155" s="130">
        <v>0</v>
      </c>
      <c r="O3155" s="205">
        <v>2813045</v>
      </c>
    </row>
    <row r="3156" spans="2:15" x14ac:dyDescent="0.2">
      <c r="B3156" s="130" t="s">
        <v>614</v>
      </c>
      <c r="D3156" s="130">
        <v>1018424689</v>
      </c>
      <c r="F3156" s="130">
        <v>0</v>
      </c>
      <c r="I3156" s="130">
        <v>612000</v>
      </c>
      <c r="K3156" s="130">
        <v>0</v>
      </c>
      <c r="O3156" s="205">
        <v>612000</v>
      </c>
    </row>
    <row r="3157" spans="2:15" x14ac:dyDescent="0.2">
      <c r="B3157" s="130" t="s">
        <v>628</v>
      </c>
      <c r="D3157" s="130">
        <v>66711901</v>
      </c>
      <c r="F3157" s="130">
        <v>2182399.92</v>
      </c>
      <c r="I3157" s="130">
        <v>0</v>
      </c>
      <c r="K3157" s="130">
        <v>0</v>
      </c>
      <c r="O3157" s="205">
        <v>2182399.92</v>
      </c>
    </row>
    <row r="3158" spans="2:15" x14ac:dyDescent="0.2">
      <c r="B3158" s="130" t="s">
        <v>640</v>
      </c>
      <c r="D3158" s="130">
        <v>1109494297</v>
      </c>
      <c r="F3158" s="130">
        <v>0</v>
      </c>
      <c r="I3158" s="130">
        <v>1998594</v>
      </c>
      <c r="K3158" s="130">
        <v>0</v>
      </c>
      <c r="O3158" s="205">
        <v>1998594</v>
      </c>
    </row>
    <row r="3159" spans="2:15" x14ac:dyDescent="0.2">
      <c r="B3159" s="130" t="s">
        <v>641</v>
      </c>
      <c r="D3159" s="130">
        <v>1034776666</v>
      </c>
      <c r="F3159" s="130">
        <v>1936155.6</v>
      </c>
      <c r="I3159" s="130">
        <v>2044567</v>
      </c>
      <c r="K3159" s="130">
        <v>0</v>
      </c>
      <c r="O3159" s="205">
        <v>3980722.6</v>
      </c>
    </row>
    <row r="3160" spans="2:15" x14ac:dyDescent="0.2">
      <c r="B3160" s="130" t="s">
        <v>642</v>
      </c>
      <c r="D3160" s="130">
        <v>1023000463</v>
      </c>
      <c r="F3160" s="130">
        <v>591046.43999999994</v>
      </c>
      <c r="I3160" s="130">
        <v>0</v>
      </c>
      <c r="K3160" s="130">
        <v>0</v>
      </c>
      <c r="O3160" s="205">
        <v>591046.43999999994</v>
      </c>
    </row>
    <row r="3161" spans="2:15" x14ac:dyDescent="0.2">
      <c r="B3161" s="130" t="s">
        <v>644</v>
      </c>
      <c r="D3161" s="130">
        <v>1023368325</v>
      </c>
      <c r="F3161" s="130">
        <v>80673</v>
      </c>
      <c r="I3161" s="130">
        <v>0</v>
      </c>
      <c r="K3161" s="130">
        <v>0</v>
      </c>
      <c r="O3161" s="205">
        <v>80673</v>
      </c>
    </row>
    <row r="3162" spans="2:15" x14ac:dyDescent="0.2">
      <c r="B3162" s="130" t="s">
        <v>646</v>
      </c>
      <c r="D3162" s="130">
        <v>1016055423</v>
      </c>
      <c r="F3162" s="130">
        <v>450083.4</v>
      </c>
      <c r="I3162" s="130">
        <v>94787</v>
      </c>
      <c r="K3162" s="130">
        <v>0</v>
      </c>
      <c r="O3162" s="205">
        <v>544870.40000000002</v>
      </c>
    </row>
    <row r="3163" spans="2:15" x14ac:dyDescent="0.2">
      <c r="B3163" s="130" t="s">
        <v>647</v>
      </c>
      <c r="D3163" s="130">
        <v>1032797110</v>
      </c>
      <c r="F3163" s="130">
        <v>150589.92000000001</v>
      </c>
      <c r="I3163" s="130">
        <v>1913184</v>
      </c>
      <c r="K3163" s="130">
        <v>0</v>
      </c>
      <c r="O3163" s="205">
        <v>2063773.92</v>
      </c>
    </row>
    <row r="3164" spans="2:15" x14ac:dyDescent="0.2">
      <c r="B3164" s="130" t="s">
        <v>650</v>
      </c>
      <c r="D3164" s="130">
        <v>1003500978</v>
      </c>
      <c r="F3164" s="130">
        <v>150589.94</v>
      </c>
      <c r="I3164" s="130">
        <v>0</v>
      </c>
      <c r="K3164" s="130">
        <v>0</v>
      </c>
      <c r="O3164" s="205">
        <v>150589.94</v>
      </c>
    </row>
    <row r="3165" spans="2:15" x14ac:dyDescent="0.2">
      <c r="B3165" s="130" t="s">
        <v>679</v>
      </c>
      <c r="D3165" s="130">
        <v>1014176036</v>
      </c>
      <c r="F3165" s="130">
        <v>1925399.16</v>
      </c>
      <c r="I3165" s="130">
        <v>1907490</v>
      </c>
      <c r="K3165" s="130">
        <v>0</v>
      </c>
      <c r="O3165" s="205">
        <v>3832889.16</v>
      </c>
    </row>
    <row r="3166" spans="2:15" x14ac:dyDescent="0.2">
      <c r="B3166" s="130" t="s">
        <v>683</v>
      </c>
      <c r="D3166" s="130">
        <v>1032483178</v>
      </c>
      <c r="F3166" s="130">
        <v>527000.04</v>
      </c>
      <c r="I3166" s="130">
        <v>0</v>
      </c>
      <c r="K3166" s="130">
        <v>0</v>
      </c>
      <c r="O3166" s="205">
        <v>527000.04</v>
      </c>
    </row>
    <row r="3167" spans="2:15" x14ac:dyDescent="0.2">
      <c r="B3167" s="130" t="s">
        <v>689</v>
      </c>
      <c r="D3167" s="130">
        <v>52800030</v>
      </c>
      <c r="F3167" s="130">
        <v>2120400</v>
      </c>
      <c r="I3167" s="130">
        <v>2258896</v>
      </c>
      <c r="K3167" s="130">
        <v>0</v>
      </c>
      <c r="O3167" s="205">
        <v>4379296</v>
      </c>
    </row>
    <row r="3168" spans="2:15" x14ac:dyDescent="0.2">
      <c r="B3168" s="130" t="s">
        <v>695</v>
      </c>
      <c r="D3168" s="130">
        <v>1025522309</v>
      </c>
      <c r="F3168" s="130">
        <v>720680.4</v>
      </c>
      <c r="I3168" s="130">
        <v>0</v>
      </c>
      <c r="K3168" s="130">
        <v>0</v>
      </c>
      <c r="O3168" s="205">
        <v>720680.4</v>
      </c>
    </row>
    <row r="3169" spans="2:15" x14ac:dyDescent="0.2">
      <c r="B3169" s="130" t="s">
        <v>698</v>
      </c>
      <c r="D3169" s="130">
        <v>1007428852</v>
      </c>
      <c r="F3169" s="130">
        <v>1560005.16</v>
      </c>
      <c r="I3169" s="130">
        <v>0</v>
      </c>
      <c r="K3169" s="130">
        <v>0</v>
      </c>
      <c r="O3169" s="205">
        <v>1560005.16</v>
      </c>
    </row>
    <row r="3170" spans="2:15" x14ac:dyDescent="0.2">
      <c r="B3170" s="130" t="s">
        <v>710</v>
      </c>
      <c r="D3170" s="130" t="s">
        <v>711</v>
      </c>
      <c r="F3170" s="130">
        <v>0</v>
      </c>
      <c r="I3170" s="130">
        <v>466908</v>
      </c>
      <c r="K3170" s="130">
        <v>0</v>
      </c>
      <c r="O3170" s="205">
        <v>466908</v>
      </c>
    </row>
    <row r="3171" spans="2:15" x14ac:dyDescent="0.2">
      <c r="B3171" s="130" t="s">
        <v>716</v>
      </c>
      <c r="D3171" s="130">
        <v>1030525717</v>
      </c>
      <c r="F3171" s="130">
        <v>236641.32</v>
      </c>
      <c r="I3171" s="130">
        <v>0</v>
      </c>
      <c r="K3171" s="130">
        <v>0</v>
      </c>
      <c r="O3171" s="205">
        <v>236641.32</v>
      </c>
    </row>
    <row r="3172" spans="2:15" x14ac:dyDescent="0.2">
      <c r="B3172" s="130" t="s">
        <v>718</v>
      </c>
      <c r="D3172" s="130">
        <v>1070730630</v>
      </c>
      <c r="F3172" s="130">
        <v>1943558.4</v>
      </c>
      <c r="I3172" s="130">
        <v>1541880</v>
      </c>
      <c r="K3172" s="130">
        <v>0</v>
      </c>
      <c r="O3172" s="205">
        <v>3485438.4</v>
      </c>
    </row>
    <row r="3173" spans="2:15" x14ac:dyDescent="0.2">
      <c r="B3173" s="130" t="s">
        <v>734</v>
      </c>
      <c r="D3173" s="130">
        <v>1001119290</v>
      </c>
      <c r="F3173" s="130">
        <v>80673</v>
      </c>
      <c r="I3173" s="130">
        <v>0</v>
      </c>
      <c r="K3173" s="130">
        <v>0</v>
      </c>
      <c r="O3173" s="205">
        <v>80673</v>
      </c>
    </row>
    <row r="3174" spans="2:15" x14ac:dyDescent="0.2">
      <c r="B3174" s="130" t="s">
        <v>737</v>
      </c>
      <c r="D3174" s="130">
        <v>1022380883</v>
      </c>
      <c r="F3174" s="130">
        <v>0</v>
      </c>
      <c r="I3174" s="130">
        <v>170820</v>
      </c>
      <c r="K3174" s="130">
        <v>0</v>
      </c>
      <c r="O3174" s="205">
        <v>170820</v>
      </c>
    </row>
    <row r="3175" spans="2:15" x14ac:dyDescent="0.2">
      <c r="B3175" s="130" t="s">
        <v>740</v>
      </c>
      <c r="D3175" s="130">
        <v>1000935343</v>
      </c>
      <c r="F3175" s="130">
        <v>0</v>
      </c>
      <c r="I3175" s="130">
        <v>1841065</v>
      </c>
      <c r="K3175" s="130">
        <v>0</v>
      </c>
      <c r="O3175" s="205">
        <v>1841065</v>
      </c>
    </row>
    <row r="3176" spans="2:15" x14ac:dyDescent="0.2">
      <c r="B3176" s="130" t="s">
        <v>744</v>
      </c>
      <c r="D3176" s="130">
        <v>52175422</v>
      </c>
      <c r="F3176" s="130">
        <v>2497904.52</v>
      </c>
      <c r="I3176" s="130">
        <v>2096015</v>
      </c>
      <c r="K3176" s="130">
        <v>0</v>
      </c>
      <c r="O3176" s="205">
        <v>4593919.5199999996</v>
      </c>
    </row>
    <row r="3177" spans="2:15" x14ac:dyDescent="0.2">
      <c r="B3177" s="130" t="s">
        <v>761</v>
      </c>
      <c r="D3177" s="130">
        <v>1193088681</v>
      </c>
      <c r="F3177" s="130">
        <v>640007.16</v>
      </c>
      <c r="I3177" s="130">
        <v>1941654</v>
      </c>
      <c r="K3177" s="130">
        <v>0</v>
      </c>
      <c r="O3177" s="205">
        <v>2581661.16</v>
      </c>
    </row>
    <row r="3178" spans="2:15" x14ac:dyDescent="0.2">
      <c r="B3178" s="130" t="s">
        <v>762</v>
      </c>
      <c r="D3178" s="130">
        <v>1000460027</v>
      </c>
      <c r="F3178" s="130">
        <v>0</v>
      </c>
      <c r="I3178" s="130">
        <v>45552</v>
      </c>
      <c r="K3178" s="130">
        <v>0</v>
      </c>
      <c r="O3178" s="205">
        <v>45552</v>
      </c>
    </row>
    <row r="3179" spans="2:15" x14ac:dyDescent="0.2">
      <c r="B3179" s="130" t="s">
        <v>763</v>
      </c>
      <c r="D3179" s="130">
        <v>1030627854</v>
      </c>
      <c r="F3179" s="130">
        <v>0</v>
      </c>
      <c r="I3179" s="130">
        <v>569400</v>
      </c>
      <c r="K3179" s="130">
        <v>0</v>
      </c>
      <c r="O3179" s="205">
        <v>569400</v>
      </c>
    </row>
    <row r="3180" spans="2:15" x14ac:dyDescent="0.2">
      <c r="B3180" s="130" t="s">
        <v>767</v>
      </c>
      <c r="D3180" s="130">
        <v>39672920</v>
      </c>
      <c r="F3180" s="130">
        <v>0</v>
      </c>
      <c r="I3180" s="130">
        <v>1162091</v>
      </c>
      <c r="K3180" s="130">
        <v>0</v>
      </c>
      <c r="O3180" s="205">
        <v>1162091</v>
      </c>
    </row>
    <row r="3181" spans="2:15" x14ac:dyDescent="0.2">
      <c r="B3181" s="130" t="s">
        <v>778</v>
      </c>
      <c r="D3181" s="130">
        <v>1000856368</v>
      </c>
      <c r="F3181" s="130">
        <v>0</v>
      </c>
      <c r="I3181" s="130">
        <v>985062</v>
      </c>
      <c r="K3181" s="130">
        <v>0</v>
      </c>
      <c r="O3181" s="205">
        <v>985062</v>
      </c>
    </row>
    <row r="3182" spans="2:15" x14ac:dyDescent="0.2">
      <c r="B3182" s="130" t="s">
        <v>782</v>
      </c>
      <c r="D3182" s="130">
        <v>1000378292</v>
      </c>
      <c r="F3182" s="130">
        <v>80673</v>
      </c>
      <c r="I3182" s="130">
        <v>0</v>
      </c>
      <c r="K3182" s="130">
        <v>0</v>
      </c>
      <c r="O3182" s="205">
        <v>80673</v>
      </c>
    </row>
    <row r="3183" spans="2:15" x14ac:dyDescent="0.2">
      <c r="B3183" s="130" t="s">
        <v>787</v>
      </c>
      <c r="D3183" s="130">
        <v>1005929699</v>
      </c>
      <c r="F3183" s="130">
        <v>220506.72</v>
      </c>
      <c r="I3183" s="130">
        <v>2134224</v>
      </c>
      <c r="K3183" s="130">
        <v>0</v>
      </c>
      <c r="O3183" s="205">
        <v>2354730.7200000002</v>
      </c>
    </row>
    <row r="3184" spans="2:15" x14ac:dyDescent="0.2">
      <c r="B3184" s="130" t="s">
        <v>794</v>
      </c>
      <c r="D3184" s="130">
        <v>1032457483</v>
      </c>
      <c r="F3184" s="130">
        <v>0</v>
      </c>
      <c r="I3184" s="130">
        <v>855246</v>
      </c>
      <c r="K3184" s="130">
        <v>0</v>
      </c>
      <c r="O3184" s="205">
        <v>855246</v>
      </c>
    </row>
    <row r="3185" spans="2:15" x14ac:dyDescent="0.2">
      <c r="B3185" s="130" t="s">
        <v>795</v>
      </c>
      <c r="D3185" s="130">
        <v>1023039143</v>
      </c>
      <c r="F3185" s="130">
        <v>2182399.92</v>
      </c>
      <c r="I3185" s="130">
        <v>2121795</v>
      </c>
      <c r="K3185" s="130">
        <v>0</v>
      </c>
      <c r="O3185" s="205">
        <v>4304194.92</v>
      </c>
    </row>
    <row r="3186" spans="2:15" x14ac:dyDescent="0.2">
      <c r="B3186" s="130" t="s">
        <v>796</v>
      </c>
      <c r="D3186" s="130">
        <v>1001116149</v>
      </c>
      <c r="F3186" s="130">
        <v>1924452</v>
      </c>
      <c r="I3186" s="130">
        <v>2222504</v>
      </c>
      <c r="K3186" s="130">
        <v>0</v>
      </c>
      <c r="O3186" s="205">
        <v>4146956</v>
      </c>
    </row>
    <row r="3187" spans="2:15" x14ac:dyDescent="0.2">
      <c r="B3187" s="130" t="s">
        <v>797</v>
      </c>
      <c r="D3187" s="130">
        <v>1000603427</v>
      </c>
      <c r="F3187" s="130">
        <v>2118391.7999999998</v>
      </c>
      <c r="I3187" s="130">
        <v>2155083</v>
      </c>
      <c r="K3187" s="130">
        <v>0</v>
      </c>
      <c r="O3187" s="205">
        <v>4273474.8</v>
      </c>
    </row>
    <row r="3188" spans="2:15" x14ac:dyDescent="0.2">
      <c r="B3188" s="130" t="s">
        <v>809</v>
      </c>
      <c r="D3188" s="130">
        <v>1012320557</v>
      </c>
      <c r="F3188" s="130">
        <v>1902351.72</v>
      </c>
      <c r="I3188" s="130">
        <v>0</v>
      </c>
      <c r="K3188" s="130">
        <v>0</v>
      </c>
      <c r="O3188" s="205">
        <v>1902351.72</v>
      </c>
    </row>
    <row r="3189" spans="2:15" x14ac:dyDescent="0.2">
      <c r="B3189" s="130" t="s">
        <v>819</v>
      </c>
      <c r="D3189" s="130">
        <v>1023873022</v>
      </c>
      <c r="F3189" s="130">
        <v>0</v>
      </c>
      <c r="I3189" s="130">
        <v>358722</v>
      </c>
      <c r="K3189" s="130">
        <v>0</v>
      </c>
      <c r="O3189" s="205">
        <v>358722</v>
      </c>
    </row>
    <row r="3190" spans="2:15" x14ac:dyDescent="0.2">
      <c r="B3190" s="130" t="s">
        <v>820</v>
      </c>
      <c r="D3190" s="130">
        <v>1010112736</v>
      </c>
      <c r="F3190" s="130">
        <v>0</v>
      </c>
      <c r="I3190" s="130">
        <v>637728</v>
      </c>
      <c r="K3190" s="130">
        <v>0</v>
      </c>
      <c r="O3190" s="205">
        <v>637728</v>
      </c>
    </row>
    <row r="3191" spans="2:15" x14ac:dyDescent="0.2">
      <c r="B3191" s="130" t="s">
        <v>825</v>
      </c>
      <c r="D3191" s="130">
        <v>1000156072</v>
      </c>
      <c r="F3191" s="130">
        <v>0</v>
      </c>
      <c r="I3191" s="130">
        <v>1013532</v>
      </c>
      <c r="K3191" s="130">
        <v>0</v>
      </c>
      <c r="O3191" s="205">
        <v>1013532</v>
      </c>
    </row>
    <row r="3192" spans="2:15" x14ac:dyDescent="0.2">
      <c r="B3192" s="130" t="s">
        <v>835</v>
      </c>
      <c r="D3192" s="130">
        <v>1034282125</v>
      </c>
      <c r="F3192" s="130">
        <v>919673.92</v>
      </c>
      <c r="I3192" s="130">
        <v>0</v>
      </c>
      <c r="K3192" s="130">
        <v>0</v>
      </c>
      <c r="O3192" s="205">
        <v>919673.92</v>
      </c>
    </row>
    <row r="3193" spans="2:15" x14ac:dyDescent="0.2">
      <c r="B3193" s="130" t="s">
        <v>839</v>
      </c>
      <c r="D3193" s="130">
        <v>1023949754</v>
      </c>
      <c r="F3193" s="130">
        <v>0</v>
      </c>
      <c r="I3193" s="130">
        <v>967980</v>
      </c>
      <c r="K3193" s="130">
        <v>0</v>
      </c>
      <c r="O3193" s="205">
        <v>967980</v>
      </c>
    </row>
    <row r="3194" spans="2:15" x14ac:dyDescent="0.2">
      <c r="B3194" s="130" t="s">
        <v>854</v>
      </c>
      <c r="D3194" s="130">
        <v>1034398886</v>
      </c>
      <c r="F3194" s="130">
        <v>1452116.52</v>
      </c>
      <c r="I3194" s="130">
        <v>0</v>
      </c>
      <c r="K3194" s="130">
        <v>0</v>
      </c>
      <c r="O3194" s="205">
        <v>1452116.52</v>
      </c>
    </row>
    <row r="3195" spans="2:15" x14ac:dyDescent="0.2">
      <c r="B3195" s="130" t="s">
        <v>860</v>
      </c>
      <c r="D3195" s="130">
        <v>1024566105</v>
      </c>
      <c r="F3195" s="130">
        <v>478660.8</v>
      </c>
      <c r="I3195" s="130">
        <v>2025650</v>
      </c>
      <c r="K3195" s="130">
        <v>0</v>
      </c>
      <c r="O3195" s="205">
        <v>2504310.7999999998</v>
      </c>
    </row>
    <row r="3196" spans="2:15" x14ac:dyDescent="0.2">
      <c r="B3196" s="130" t="s">
        <v>861</v>
      </c>
      <c r="D3196" s="130">
        <v>1032455256</v>
      </c>
      <c r="F3196" s="130">
        <v>514800</v>
      </c>
      <c r="I3196" s="130">
        <v>928122</v>
      </c>
      <c r="K3196" s="130">
        <v>0</v>
      </c>
      <c r="O3196" s="205">
        <v>1442922</v>
      </c>
    </row>
    <row r="3197" spans="2:15" x14ac:dyDescent="0.2">
      <c r="B3197" s="130" t="s">
        <v>863</v>
      </c>
      <c r="D3197" s="130">
        <v>1001203918</v>
      </c>
      <c r="F3197" s="130">
        <v>0</v>
      </c>
      <c r="I3197" s="130">
        <v>391716</v>
      </c>
      <c r="K3197" s="130">
        <v>0</v>
      </c>
      <c r="O3197" s="205">
        <v>391716</v>
      </c>
    </row>
    <row r="3198" spans="2:15" x14ac:dyDescent="0.2">
      <c r="B3198" s="130" t="s">
        <v>875</v>
      </c>
      <c r="D3198" s="130">
        <v>1000135028</v>
      </c>
      <c r="F3198" s="130">
        <v>1253200.04</v>
      </c>
      <c r="I3198" s="130">
        <v>0</v>
      </c>
      <c r="K3198" s="130">
        <v>0</v>
      </c>
      <c r="O3198" s="205">
        <v>1253200.04</v>
      </c>
    </row>
    <row r="3199" spans="2:15" x14ac:dyDescent="0.2">
      <c r="B3199" s="130" t="s">
        <v>876</v>
      </c>
      <c r="D3199" s="130" t="s">
        <v>877</v>
      </c>
      <c r="F3199" s="130">
        <v>5770478</v>
      </c>
      <c r="I3199" s="130">
        <v>0</v>
      </c>
      <c r="K3199" s="130">
        <v>0</v>
      </c>
      <c r="O3199" s="205">
        <v>5770478</v>
      </c>
    </row>
    <row r="3200" spans="2:15" x14ac:dyDescent="0.2">
      <c r="B3200" s="130" t="s">
        <v>884</v>
      </c>
      <c r="D3200" s="130">
        <v>1031803151</v>
      </c>
      <c r="F3200" s="130">
        <v>0</v>
      </c>
      <c r="I3200" s="130">
        <v>1525992</v>
      </c>
      <c r="K3200" s="130">
        <v>0</v>
      </c>
      <c r="O3200" s="205">
        <v>1525992</v>
      </c>
    </row>
    <row r="3201" spans="1:15" x14ac:dyDescent="0.2">
      <c r="B3201" s="130" t="s">
        <v>885</v>
      </c>
      <c r="D3201" s="130">
        <v>1001116451</v>
      </c>
      <c r="F3201" s="130">
        <v>1874169.6</v>
      </c>
      <c r="I3201" s="130">
        <v>2211714</v>
      </c>
      <c r="K3201" s="130">
        <v>0</v>
      </c>
      <c r="O3201" s="205">
        <v>4085883.6</v>
      </c>
    </row>
    <row r="3202" spans="1:15" x14ac:dyDescent="0.2">
      <c r="B3202" s="130" t="s">
        <v>886</v>
      </c>
      <c r="D3202" s="130">
        <v>1022357335</v>
      </c>
      <c r="F3202" s="130">
        <v>0</v>
      </c>
      <c r="I3202" s="130">
        <v>714000</v>
      </c>
      <c r="K3202" s="130">
        <v>0</v>
      </c>
      <c r="O3202" s="205">
        <v>714000</v>
      </c>
    </row>
    <row r="3203" spans="1:15" x14ac:dyDescent="0.2">
      <c r="B3203" s="130" t="s">
        <v>893</v>
      </c>
      <c r="D3203" s="130" t="s">
        <v>894</v>
      </c>
      <c r="F3203" s="130">
        <v>6744078.96</v>
      </c>
      <c r="I3203" s="130">
        <v>8910000</v>
      </c>
      <c r="K3203" s="130">
        <v>0</v>
      </c>
      <c r="O3203" s="205">
        <v>15654078.960000001</v>
      </c>
    </row>
    <row r="3204" spans="1:15" x14ac:dyDescent="0.2">
      <c r="B3204" s="130" t="s">
        <v>918</v>
      </c>
      <c r="D3204" s="130">
        <v>1001044701</v>
      </c>
      <c r="F3204" s="130">
        <v>161346</v>
      </c>
      <c r="I3204" s="130">
        <v>0</v>
      </c>
      <c r="K3204" s="130">
        <v>0</v>
      </c>
      <c r="O3204" s="205">
        <v>161346</v>
      </c>
    </row>
    <row r="3205" spans="1:15" x14ac:dyDescent="0.2">
      <c r="B3205" s="130" t="s">
        <v>919</v>
      </c>
      <c r="D3205" s="130">
        <v>1068930132</v>
      </c>
      <c r="F3205" s="130">
        <v>0</v>
      </c>
      <c r="I3205" s="130">
        <v>646331</v>
      </c>
      <c r="K3205" s="130">
        <v>0</v>
      </c>
      <c r="O3205" s="205">
        <v>646331</v>
      </c>
    </row>
    <row r="3206" spans="1:15" x14ac:dyDescent="0.2">
      <c r="B3206" s="130" t="s">
        <v>928</v>
      </c>
      <c r="D3206" s="130">
        <v>1000573125</v>
      </c>
      <c r="F3206" s="130">
        <v>0</v>
      </c>
      <c r="I3206" s="130">
        <v>803018</v>
      </c>
      <c r="K3206" s="130">
        <v>0</v>
      </c>
      <c r="O3206" s="205">
        <v>803018</v>
      </c>
    </row>
    <row r="3207" spans="1:15" x14ac:dyDescent="0.2">
      <c r="B3207" s="130" t="s">
        <v>930</v>
      </c>
      <c r="D3207" s="130">
        <v>1013677661</v>
      </c>
      <c r="F3207" s="130">
        <v>1742539.92</v>
      </c>
      <c r="I3207" s="130">
        <v>0</v>
      </c>
      <c r="K3207" s="130">
        <v>0</v>
      </c>
      <c r="O3207" s="205">
        <v>1742539.92</v>
      </c>
    </row>
    <row r="3208" spans="1:15" x14ac:dyDescent="0.2">
      <c r="B3208" s="130" t="s">
        <v>931</v>
      </c>
      <c r="D3208" s="130">
        <v>46683454</v>
      </c>
      <c r="F3208" s="130">
        <v>2094387.24</v>
      </c>
      <c r="I3208" s="130">
        <v>2097972</v>
      </c>
      <c r="K3208" s="130">
        <v>0</v>
      </c>
      <c r="O3208" s="205">
        <v>4192359.24</v>
      </c>
    </row>
    <row r="3209" spans="1:15" x14ac:dyDescent="0.2">
      <c r="B3209" s="130" t="s">
        <v>935</v>
      </c>
      <c r="D3209" s="130">
        <v>1014862974</v>
      </c>
      <c r="F3209" s="130">
        <v>0</v>
      </c>
      <c r="I3209" s="130">
        <v>825630</v>
      </c>
      <c r="K3209" s="130">
        <v>0</v>
      </c>
      <c r="O3209" s="205">
        <v>825630</v>
      </c>
    </row>
    <row r="3210" spans="1:15" x14ac:dyDescent="0.2">
      <c r="B3210" s="130" t="s">
        <v>937</v>
      </c>
      <c r="D3210" s="130">
        <v>1031155767</v>
      </c>
      <c r="F3210" s="130">
        <v>2612000.04</v>
      </c>
      <c r="I3210" s="130">
        <v>3495360</v>
      </c>
      <c r="K3210" s="130">
        <v>0</v>
      </c>
      <c r="O3210" s="205">
        <v>6107360.04</v>
      </c>
    </row>
    <row r="3211" spans="1:15" x14ac:dyDescent="0.2">
      <c r="B3211" s="130" t="s">
        <v>939</v>
      </c>
      <c r="D3211" s="130">
        <v>1005995975</v>
      </c>
      <c r="F3211" s="130">
        <v>1021859.92</v>
      </c>
      <c r="I3211" s="130">
        <v>0</v>
      </c>
      <c r="K3211" s="130">
        <v>0</v>
      </c>
      <c r="O3211" s="205">
        <v>1021859.92</v>
      </c>
    </row>
    <row r="3212" spans="1:15" x14ac:dyDescent="0.2">
      <c r="A3212" s="130" t="s">
        <v>1343</v>
      </c>
      <c r="F3212" s="130">
        <v>25441308.170000002</v>
      </c>
      <c r="I3212" s="130">
        <v>32930375</v>
      </c>
      <c r="K3212" s="130">
        <v>0</v>
      </c>
      <c r="O3212" s="205">
        <v>58371683.170000002</v>
      </c>
    </row>
    <row r="3213" spans="1:15" x14ac:dyDescent="0.2">
      <c r="B3213" s="130" t="s">
        <v>378</v>
      </c>
      <c r="D3213" s="130">
        <v>52286338</v>
      </c>
      <c r="F3213" s="130">
        <v>721760</v>
      </c>
      <c r="I3213" s="130">
        <v>757821</v>
      </c>
      <c r="K3213" s="130">
        <v>0</v>
      </c>
      <c r="O3213" s="205">
        <v>1479581</v>
      </c>
    </row>
    <row r="3214" spans="1:15" x14ac:dyDescent="0.2">
      <c r="B3214" s="130" t="s">
        <v>385</v>
      </c>
      <c r="D3214" s="130">
        <v>1010840246</v>
      </c>
      <c r="F3214" s="130">
        <v>217000</v>
      </c>
      <c r="I3214" s="130">
        <v>581046</v>
      </c>
      <c r="K3214" s="130">
        <v>0</v>
      </c>
      <c r="O3214" s="205">
        <v>798046</v>
      </c>
    </row>
    <row r="3215" spans="1:15" x14ac:dyDescent="0.2">
      <c r="B3215" s="130" t="s">
        <v>392</v>
      </c>
      <c r="D3215" s="130">
        <v>1000591042</v>
      </c>
      <c r="F3215" s="130">
        <v>727466.64</v>
      </c>
      <c r="I3215" s="130">
        <v>720322</v>
      </c>
      <c r="K3215" s="130">
        <v>0</v>
      </c>
      <c r="O3215" s="205">
        <v>1447788.64</v>
      </c>
    </row>
    <row r="3216" spans="1:15" x14ac:dyDescent="0.2">
      <c r="B3216" s="130" t="s">
        <v>399</v>
      </c>
      <c r="D3216" s="130">
        <v>1022968626</v>
      </c>
      <c r="F3216" s="130">
        <v>0</v>
      </c>
      <c r="I3216" s="130">
        <v>381498</v>
      </c>
      <c r="K3216" s="130">
        <v>0</v>
      </c>
      <c r="O3216" s="205">
        <v>381498</v>
      </c>
    </row>
    <row r="3217" spans="2:15" x14ac:dyDescent="0.2">
      <c r="B3217" s="130" t="s">
        <v>427</v>
      </c>
      <c r="D3217" s="130" t="s">
        <v>428</v>
      </c>
      <c r="F3217" s="130">
        <v>900000</v>
      </c>
      <c r="I3217" s="130">
        <v>1210950</v>
      </c>
      <c r="K3217" s="130">
        <v>0</v>
      </c>
      <c r="O3217" s="205">
        <v>2110950</v>
      </c>
    </row>
    <row r="3218" spans="2:15" x14ac:dyDescent="0.2">
      <c r="B3218" s="130" t="s">
        <v>429</v>
      </c>
      <c r="D3218" s="130">
        <v>1007005713</v>
      </c>
      <c r="F3218" s="130">
        <v>161346.35999999999</v>
      </c>
      <c r="I3218" s="130">
        <v>0</v>
      </c>
      <c r="K3218" s="130">
        <v>0</v>
      </c>
      <c r="O3218" s="205">
        <v>161346.35999999999</v>
      </c>
    </row>
    <row r="3219" spans="2:15" x14ac:dyDescent="0.2">
      <c r="B3219" s="130" t="s">
        <v>432</v>
      </c>
      <c r="D3219" s="130">
        <v>52799524</v>
      </c>
      <c r="F3219" s="130">
        <v>708866.68</v>
      </c>
      <c r="I3219" s="130">
        <v>97929</v>
      </c>
      <c r="K3219" s="130">
        <v>0</v>
      </c>
      <c r="O3219" s="205">
        <v>806795.68</v>
      </c>
    </row>
    <row r="3220" spans="2:15" x14ac:dyDescent="0.2">
      <c r="B3220" s="130" t="s">
        <v>433</v>
      </c>
      <c r="D3220" s="130">
        <v>1016106465</v>
      </c>
      <c r="F3220" s="130">
        <v>80673.16</v>
      </c>
      <c r="I3220" s="130">
        <v>138554</v>
      </c>
      <c r="K3220" s="130">
        <v>0</v>
      </c>
      <c r="O3220" s="205">
        <v>219227.16</v>
      </c>
    </row>
    <row r="3221" spans="2:15" x14ac:dyDescent="0.2">
      <c r="B3221" s="130" t="s">
        <v>448</v>
      </c>
      <c r="D3221" s="130">
        <v>51913231</v>
      </c>
      <c r="F3221" s="130">
        <v>217000</v>
      </c>
      <c r="I3221" s="130">
        <v>0</v>
      </c>
      <c r="K3221" s="130">
        <v>0</v>
      </c>
      <c r="O3221" s="205">
        <v>217000</v>
      </c>
    </row>
    <row r="3222" spans="2:15" x14ac:dyDescent="0.2">
      <c r="B3222" s="130" t="s">
        <v>449</v>
      </c>
      <c r="D3222" s="130" t="s">
        <v>450</v>
      </c>
      <c r="F3222" s="130">
        <v>0</v>
      </c>
      <c r="I3222" s="130">
        <v>2133334</v>
      </c>
      <c r="K3222" s="130">
        <v>0</v>
      </c>
      <c r="O3222" s="205">
        <v>2133334</v>
      </c>
    </row>
    <row r="3223" spans="2:15" x14ac:dyDescent="0.2">
      <c r="B3223" s="130" t="s">
        <v>457</v>
      </c>
      <c r="D3223" s="130">
        <v>51999468</v>
      </c>
      <c r="F3223" s="130">
        <v>744000</v>
      </c>
      <c r="I3223" s="130">
        <v>724674</v>
      </c>
      <c r="K3223" s="130">
        <v>0</v>
      </c>
      <c r="O3223" s="205">
        <v>1468674</v>
      </c>
    </row>
    <row r="3224" spans="2:15" x14ac:dyDescent="0.2">
      <c r="B3224" s="130" t="s">
        <v>460</v>
      </c>
      <c r="D3224" s="130">
        <v>1023872258</v>
      </c>
      <c r="F3224" s="130">
        <v>124000</v>
      </c>
      <c r="I3224" s="130">
        <v>0</v>
      </c>
      <c r="K3224" s="130">
        <v>0</v>
      </c>
      <c r="O3224" s="205">
        <v>124000</v>
      </c>
    </row>
    <row r="3225" spans="2:15" x14ac:dyDescent="0.2">
      <c r="B3225" s="130" t="s">
        <v>461</v>
      </c>
      <c r="D3225" s="130">
        <v>1000213395</v>
      </c>
      <c r="F3225" s="130">
        <v>0</v>
      </c>
      <c r="I3225" s="130">
        <v>592176</v>
      </c>
      <c r="K3225" s="130">
        <v>0</v>
      </c>
      <c r="O3225" s="205">
        <v>592176</v>
      </c>
    </row>
    <row r="3226" spans="2:15" x14ac:dyDescent="0.2">
      <c r="B3226" s="130" t="s">
        <v>462</v>
      </c>
      <c r="D3226" s="130">
        <v>1031803919</v>
      </c>
      <c r="F3226" s="130">
        <v>0</v>
      </c>
      <c r="I3226" s="130">
        <v>187902</v>
      </c>
      <c r="K3226" s="130">
        <v>0</v>
      </c>
      <c r="O3226" s="205">
        <v>187902</v>
      </c>
    </row>
    <row r="3227" spans="2:15" x14ac:dyDescent="0.2">
      <c r="B3227" s="130" t="s">
        <v>477</v>
      </c>
      <c r="D3227" s="130">
        <v>1022968485</v>
      </c>
      <c r="F3227" s="130">
        <v>107564.24</v>
      </c>
      <c r="I3227" s="130">
        <v>28470</v>
      </c>
      <c r="K3227" s="130">
        <v>0</v>
      </c>
      <c r="O3227" s="205">
        <v>136034.23999999999</v>
      </c>
    </row>
    <row r="3228" spans="2:15" x14ac:dyDescent="0.2">
      <c r="B3228" s="130" t="s">
        <v>485</v>
      </c>
      <c r="D3228" s="130">
        <v>1019022306</v>
      </c>
      <c r="F3228" s="130">
        <v>521627.16</v>
      </c>
      <c r="I3228" s="130">
        <v>520052</v>
      </c>
      <c r="K3228" s="130">
        <v>0</v>
      </c>
      <c r="O3228" s="205">
        <v>1041679.16</v>
      </c>
    </row>
    <row r="3229" spans="2:15" x14ac:dyDescent="0.2">
      <c r="B3229" s="130" t="s">
        <v>493</v>
      </c>
      <c r="D3229" s="130" t="s">
        <v>494</v>
      </c>
      <c r="F3229" s="130">
        <v>871466.68</v>
      </c>
      <c r="I3229" s="130">
        <v>1201333</v>
      </c>
      <c r="K3229" s="130">
        <v>0</v>
      </c>
      <c r="O3229" s="205">
        <v>2072799.68</v>
      </c>
    </row>
    <row r="3230" spans="2:15" x14ac:dyDescent="0.2">
      <c r="B3230" s="130" t="s">
        <v>1266</v>
      </c>
      <c r="D3230" s="130" t="s">
        <v>1267</v>
      </c>
      <c r="F3230" s="130">
        <v>1409813</v>
      </c>
      <c r="I3230" s="130">
        <v>0</v>
      </c>
      <c r="K3230" s="130">
        <v>0</v>
      </c>
      <c r="O3230" s="205">
        <v>1409813</v>
      </c>
    </row>
    <row r="3231" spans="2:15" x14ac:dyDescent="0.2">
      <c r="B3231" s="130" t="s">
        <v>511</v>
      </c>
      <c r="D3231" s="130">
        <v>1001272761</v>
      </c>
      <c r="F3231" s="130">
        <v>613115.92000000004</v>
      </c>
      <c r="I3231" s="130">
        <v>651929</v>
      </c>
      <c r="K3231" s="130">
        <v>0</v>
      </c>
      <c r="O3231" s="205">
        <v>1265044.92</v>
      </c>
    </row>
    <row r="3232" spans="2:15" x14ac:dyDescent="0.2">
      <c r="B3232" s="130" t="s">
        <v>516</v>
      </c>
      <c r="D3232" s="130">
        <v>1072663481</v>
      </c>
      <c r="F3232" s="130">
        <v>0</v>
      </c>
      <c r="I3232" s="130">
        <v>280729</v>
      </c>
      <c r="K3232" s="130">
        <v>0</v>
      </c>
      <c r="O3232" s="205">
        <v>280729</v>
      </c>
    </row>
    <row r="3233" spans="2:15" x14ac:dyDescent="0.2">
      <c r="B3233" s="130" t="s">
        <v>517</v>
      </c>
      <c r="D3233" s="130">
        <v>1002457670</v>
      </c>
      <c r="F3233" s="130">
        <v>0</v>
      </c>
      <c r="I3233" s="130">
        <v>578890</v>
      </c>
      <c r="K3233" s="130">
        <v>0</v>
      </c>
      <c r="O3233" s="205">
        <v>578890</v>
      </c>
    </row>
    <row r="3234" spans="2:15" x14ac:dyDescent="0.2">
      <c r="B3234" s="130" t="s">
        <v>530</v>
      </c>
      <c r="D3234" s="130">
        <v>1032449935</v>
      </c>
      <c r="F3234" s="130">
        <v>0</v>
      </c>
      <c r="I3234" s="130">
        <v>411866</v>
      </c>
      <c r="K3234" s="130">
        <v>0</v>
      </c>
      <c r="O3234" s="205">
        <v>411866</v>
      </c>
    </row>
    <row r="3235" spans="2:15" x14ac:dyDescent="0.2">
      <c r="B3235" s="130" t="s">
        <v>532</v>
      </c>
      <c r="D3235" s="130">
        <v>1029141693</v>
      </c>
      <c r="F3235" s="130">
        <v>0</v>
      </c>
      <c r="I3235" s="130">
        <v>277108</v>
      </c>
      <c r="K3235" s="130">
        <v>0</v>
      </c>
      <c r="O3235" s="205">
        <v>277108</v>
      </c>
    </row>
    <row r="3236" spans="2:15" x14ac:dyDescent="0.2">
      <c r="B3236" s="130" t="s">
        <v>541</v>
      </c>
      <c r="D3236" s="130">
        <v>1016020802</v>
      </c>
      <c r="F3236" s="130">
        <v>0</v>
      </c>
      <c r="I3236" s="130">
        <v>191506</v>
      </c>
      <c r="K3236" s="130">
        <v>0</v>
      </c>
      <c r="O3236" s="205">
        <v>191506</v>
      </c>
    </row>
    <row r="3237" spans="2:15" x14ac:dyDescent="0.2">
      <c r="B3237" s="130" t="s">
        <v>549</v>
      </c>
      <c r="D3237" s="130">
        <v>1023934439</v>
      </c>
      <c r="F3237" s="130">
        <v>75294.960000000006</v>
      </c>
      <c r="I3237" s="130">
        <v>56940</v>
      </c>
      <c r="K3237" s="130">
        <v>0</v>
      </c>
      <c r="O3237" s="205">
        <v>132234.96</v>
      </c>
    </row>
    <row r="3238" spans="2:15" x14ac:dyDescent="0.2">
      <c r="B3238" s="130" t="s">
        <v>552</v>
      </c>
      <c r="D3238" s="130">
        <v>1000572171</v>
      </c>
      <c r="F3238" s="130">
        <v>0</v>
      </c>
      <c r="I3238" s="130">
        <v>222133</v>
      </c>
      <c r="K3238" s="130">
        <v>0</v>
      </c>
      <c r="O3238" s="205">
        <v>222133</v>
      </c>
    </row>
    <row r="3239" spans="2:15" x14ac:dyDescent="0.2">
      <c r="B3239" s="130" t="s">
        <v>560</v>
      </c>
      <c r="D3239" s="130">
        <v>1025140522</v>
      </c>
      <c r="F3239" s="130">
        <v>0</v>
      </c>
      <c r="I3239" s="130">
        <v>56940</v>
      </c>
      <c r="K3239" s="130">
        <v>0</v>
      </c>
      <c r="O3239" s="205">
        <v>56940</v>
      </c>
    </row>
    <row r="3240" spans="2:15" x14ac:dyDescent="0.2">
      <c r="B3240" s="130" t="s">
        <v>601</v>
      </c>
      <c r="D3240" s="130">
        <v>1015428805</v>
      </c>
      <c r="F3240" s="130">
        <v>0</v>
      </c>
      <c r="I3240" s="130">
        <v>210000</v>
      </c>
      <c r="K3240" s="130">
        <v>0</v>
      </c>
      <c r="O3240" s="205">
        <v>210000</v>
      </c>
    </row>
    <row r="3241" spans="2:15" x14ac:dyDescent="0.2">
      <c r="B3241" s="130" t="s">
        <v>602</v>
      </c>
      <c r="D3241" s="130">
        <v>1033763162</v>
      </c>
      <c r="F3241" s="130">
        <v>31000</v>
      </c>
      <c r="I3241" s="130">
        <v>0</v>
      </c>
      <c r="K3241" s="130">
        <v>0</v>
      </c>
      <c r="O3241" s="205">
        <v>31000</v>
      </c>
    </row>
    <row r="3242" spans="2:15" x14ac:dyDescent="0.2">
      <c r="B3242" s="130" t="s">
        <v>608</v>
      </c>
      <c r="D3242" s="130">
        <v>1016108806</v>
      </c>
      <c r="F3242" s="130">
        <v>731600</v>
      </c>
      <c r="I3242" s="130">
        <v>739908</v>
      </c>
      <c r="K3242" s="130">
        <v>0</v>
      </c>
      <c r="O3242" s="205">
        <v>1471508</v>
      </c>
    </row>
    <row r="3243" spans="2:15" x14ac:dyDescent="0.2">
      <c r="B3243" s="130" t="s">
        <v>612</v>
      </c>
      <c r="D3243" s="130">
        <v>1034778843</v>
      </c>
      <c r="F3243" s="130">
        <v>0</v>
      </c>
      <c r="I3243" s="130">
        <v>218270</v>
      </c>
      <c r="K3243" s="130">
        <v>0</v>
      </c>
      <c r="O3243" s="205">
        <v>218270</v>
      </c>
    </row>
    <row r="3244" spans="2:15" x14ac:dyDescent="0.2">
      <c r="B3244" s="130" t="s">
        <v>613</v>
      </c>
      <c r="D3244" s="130">
        <v>1057607910</v>
      </c>
      <c r="F3244" s="130">
        <v>744000</v>
      </c>
      <c r="I3244" s="130">
        <v>193682</v>
      </c>
      <c r="K3244" s="130">
        <v>0</v>
      </c>
      <c r="O3244" s="205">
        <v>937682</v>
      </c>
    </row>
    <row r="3245" spans="2:15" x14ac:dyDescent="0.2">
      <c r="B3245" s="130" t="s">
        <v>614</v>
      </c>
      <c r="D3245" s="130">
        <v>1018424689</v>
      </c>
      <c r="F3245" s="130">
        <v>0</v>
      </c>
      <c r="I3245" s="130">
        <v>204000</v>
      </c>
      <c r="K3245" s="130">
        <v>0</v>
      </c>
      <c r="O3245" s="205">
        <v>204000</v>
      </c>
    </row>
    <row r="3246" spans="2:15" x14ac:dyDescent="0.2">
      <c r="B3246" s="130" t="s">
        <v>628</v>
      </c>
      <c r="D3246" s="130">
        <v>66711901</v>
      </c>
      <c r="F3246" s="130">
        <v>727466.64</v>
      </c>
      <c r="I3246" s="130">
        <v>0</v>
      </c>
      <c r="K3246" s="130">
        <v>0</v>
      </c>
      <c r="O3246" s="205">
        <v>727466.64</v>
      </c>
    </row>
    <row r="3247" spans="2:15" x14ac:dyDescent="0.2">
      <c r="B3247" s="130" t="s">
        <v>640</v>
      </c>
      <c r="D3247" s="130">
        <v>1109494297</v>
      </c>
      <c r="F3247" s="130">
        <v>0</v>
      </c>
      <c r="I3247" s="130">
        <v>666198</v>
      </c>
      <c r="K3247" s="130">
        <v>0</v>
      </c>
      <c r="O3247" s="205">
        <v>666198</v>
      </c>
    </row>
    <row r="3248" spans="2:15" x14ac:dyDescent="0.2">
      <c r="B3248" s="130" t="s">
        <v>641</v>
      </c>
      <c r="D3248" s="130">
        <v>1034776666</v>
      </c>
      <c r="F3248" s="130">
        <v>645385.19999999995</v>
      </c>
      <c r="I3248" s="130">
        <v>681835</v>
      </c>
      <c r="K3248" s="130">
        <v>0</v>
      </c>
      <c r="O3248" s="205">
        <v>1327220.2</v>
      </c>
    </row>
    <row r="3249" spans="2:15" x14ac:dyDescent="0.2">
      <c r="B3249" s="130" t="s">
        <v>642</v>
      </c>
      <c r="D3249" s="130">
        <v>1023000463</v>
      </c>
      <c r="F3249" s="130">
        <v>197015.48</v>
      </c>
      <c r="I3249" s="130">
        <v>0</v>
      </c>
      <c r="K3249" s="130">
        <v>0</v>
      </c>
      <c r="O3249" s="205">
        <v>197015.48</v>
      </c>
    </row>
    <row r="3250" spans="2:15" x14ac:dyDescent="0.2">
      <c r="B3250" s="130" t="s">
        <v>644</v>
      </c>
      <c r="D3250" s="130">
        <v>1023368325</v>
      </c>
      <c r="F3250" s="130">
        <v>26891</v>
      </c>
      <c r="I3250" s="130">
        <v>0</v>
      </c>
      <c r="K3250" s="130">
        <v>0</v>
      </c>
      <c r="O3250" s="205">
        <v>26891</v>
      </c>
    </row>
    <row r="3251" spans="2:15" x14ac:dyDescent="0.2">
      <c r="B3251" s="130" t="s">
        <v>646</v>
      </c>
      <c r="D3251" s="130">
        <v>1016055423</v>
      </c>
      <c r="F3251" s="130">
        <v>150027.79999999999</v>
      </c>
      <c r="I3251" s="130">
        <v>31596</v>
      </c>
      <c r="K3251" s="130">
        <v>0</v>
      </c>
      <c r="O3251" s="205">
        <v>181623.8</v>
      </c>
    </row>
    <row r="3252" spans="2:15" x14ac:dyDescent="0.2">
      <c r="B3252" s="130" t="s">
        <v>647</v>
      </c>
      <c r="D3252" s="130">
        <v>1032797110</v>
      </c>
      <c r="F3252" s="130">
        <v>50196.639999999999</v>
      </c>
      <c r="I3252" s="130">
        <v>637728</v>
      </c>
      <c r="K3252" s="130">
        <v>0</v>
      </c>
      <c r="O3252" s="205">
        <v>687924.64</v>
      </c>
    </row>
    <row r="3253" spans="2:15" x14ac:dyDescent="0.2">
      <c r="B3253" s="130" t="s">
        <v>650</v>
      </c>
      <c r="D3253" s="130">
        <v>1003500978</v>
      </c>
      <c r="F3253" s="130">
        <v>50196.65</v>
      </c>
      <c r="I3253" s="130">
        <v>0</v>
      </c>
      <c r="K3253" s="130">
        <v>0</v>
      </c>
      <c r="O3253" s="205">
        <v>50196.65</v>
      </c>
    </row>
    <row r="3254" spans="2:15" x14ac:dyDescent="0.2">
      <c r="B3254" s="130" t="s">
        <v>679</v>
      </c>
      <c r="D3254" s="130">
        <v>1014176036</v>
      </c>
      <c r="F3254" s="130">
        <v>641799.72</v>
      </c>
      <c r="I3254" s="130">
        <v>635830</v>
      </c>
      <c r="K3254" s="130">
        <v>0</v>
      </c>
      <c r="O3254" s="205">
        <v>1277629.72</v>
      </c>
    </row>
    <row r="3255" spans="2:15" x14ac:dyDescent="0.2">
      <c r="B3255" s="130" t="s">
        <v>683</v>
      </c>
      <c r="D3255" s="130">
        <v>1032483178</v>
      </c>
      <c r="F3255" s="130">
        <v>175666.68</v>
      </c>
      <c r="I3255" s="130">
        <v>0</v>
      </c>
      <c r="K3255" s="130">
        <v>0</v>
      </c>
      <c r="O3255" s="205">
        <v>175666.68</v>
      </c>
    </row>
    <row r="3256" spans="2:15" x14ac:dyDescent="0.2">
      <c r="B3256" s="130" t="s">
        <v>689</v>
      </c>
      <c r="D3256" s="130">
        <v>52800030</v>
      </c>
      <c r="F3256" s="130">
        <v>706800</v>
      </c>
      <c r="I3256" s="130">
        <v>752965</v>
      </c>
      <c r="K3256" s="130">
        <v>0</v>
      </c>
      <c r="O3256" s="205">
        <v>1459765</v>
      </c>
    </row>
    <row r="3257" spans="2:15" x14ac:dyDescent="0.2">
      <c r="B3257" s="130" t="s">
        <v>695</v>
      </c>
      <c r="D3257" s="130">
        <v>1025522309</v>
      </c>
      <c r="F3257" s="130">
        <v>240226.8</v>
      </c>
      <c r="I3257" s="130">
        <v>0</v>
      </c>
      <c r="K3257" s="130">
        <v>0</v>
      </c>
      <c r="O3257" s="205">
        <v>240226.8</v>
      </c>
    </row>
    <row r="3258" spans="2:15" x14ac:dyDescent="0.2">
      <c r="B3258" s="130" t="s">
        <v>698</v>
      </c>
      <c r="D3258" s="130">
        <v>1007428852</v>
      </c>
      <c r="F3258" s="130">
        <v>532383.72</v>
      </c>
      <c r="I3258" s="130">
        <v>0</v>
      </c>
      <c r="K3258" s="130">
        <v>0</v>
      </c>
      <c r="O3258" s="205">
        <v>532383.72</v>
      </c>
    </row>
    <row r="3259" spans="2:15" x14ac:dyDescent="0.2">
      <c r="B3259" s="130" t="s">
        <v>710</v>
      </c>
      <c r="D3259" s="130" t="s">
        <v>711</v>
      </c>
      <c r="F3259" s="130">
        <v>0</v>
      </c>
      <c r="I3259" s="130">
        <v>155636</v>
      </c>
      <c r="K3259" s="130">
        <v>0</v>
      </c>
      <c r="O3259" s="205">
        <v>155636</v>
      </c>
    </row>
    <row r="3260" spans="2:15" x14ac:dyDescent="0.2">
      <c r="B3260" s="130" t="s">
        <v>716</v>
      </c>
      <c r="D3260" s="130">
        <v>1030525717</v>
      </c>
      <c r="F3260" s="130">
        <v>105771.48</v>
      </c>
      <c r="I3260" s="130">
        <v>0</v>
      </c>
      <c r="K3260" s="130">
        <v>0</v>
      </c>
      <c r="O3260" s="205">
        <v>105771.48</v>
      </c>
    </row>
    <row r="3261" spans="2:15" x14ac:dyDescent="0.2">
      <c r="B3261" s="130" t="s">
        <v>718</v>
      </c>
      <c r="D3261" s="130">
        <v>1070730630</v>
      </c>
      <c r="F3261" s="130">
        <v>654120.95999999996</v>
      </c>
      <c r="I3261" s="130">
        <v>513961</v>
      </c>
      <c r="K3261" s="130">
        <v>0</v>
      </c>
      <c r="O3261" s="205">
        <v>1168081.96</v>
      </c>
    </row>
    <row r="3262" spans="2:15" x14ac:dyDescent="0.2">
      <c r="B3262" s="130" t="s">
        <v>734</v>
      </c>
      <c r="D3262" s="130">
        <v>1001119290</v>
      </c>
      <c r="F3262" s="130">
        <v>26891</v>
      </c>
      <c r="I3262" s="130">
        <v>0</v>
      </c>
      <c r="K3262" s="130">
        <v>0</v>
      </c>
      <c r="O3262" s="205">
        <v>26891</v>
      </c>
    </row>
    <row r="3263" spans="2:15" x14ac:dyDescent="0.2">
      <c r="B3263" s="130" t="s">
        <v>737</v>
      </c>
      <c r="D3263" s="130">
        <v>1022380883</v>
      </c>
      <c r="F3263" s="130">
        <v>0</v>
      </c>
      <c r="I3263" s="130">
        <v>56940</v>
      </c>
      <c r="K3263" s="130">
        <v>0</v>
      </c>
      <c r="O3263" s="205">
        <v>56940</v>
      </c>
    </row>
    <row r="3264" spans="2:15" x14ac:dyDescent="0.2">
      <c r="B3264" s="130" t="s">
        <v>740</v>
      </c>
      <c r="D3264" s="130">
        <v>1000935343</v>
      </c>
      <c r="F3264" s="130">
        <v>0</v>
      </c>
      <c r="I3264" s="130">
        <v>613688</v>
      </c>
      <c r="K3264" s="130">
        <v>0</v>
      </c>
      <c r="O3264" s="205">
        <v>613688</v>
      </c>
    </row>
    <row r="3265" spans="2:15" x14ac:dyDescent="0.2">
      <c r="B3265" s="130" t="s">
        <v>744</v>
      </c>
      <c r="D3265" s="130">
        <v>52175422</v>
      </c>
      <c r="F3265" s="130">
        <v>832633.84</v>
      </c>
      <c r="I3265" s="130">
        <v>698674</v>
      </c>
      <c r="K3265" s="130">
        <v>0</v>
      </c>
      <c r="O3265" s="205">
        <v>1531307.84</v>
      </c>
    </row>
    <row r="3266" spans="2:15" x14ac:dyDescent="0.2">
      <c r="B3266" s="130" t="s">
        <v>761</v>
      </c>
      <c r="D3266" s="130">
        <v>1193088681</v>
      </c>
      <c r="F3266" s="130">
        <v>213335.72</v>
      </c>
      <c r="I3266" s="130">
        <v>647218</v>
      </c>
      <c r="K3266" s="130">
        <v>0</v>
      </c>
      <c r="O3266" s="205">
        <v>860553.72</v>
      </c>
    </row>
    <row r="3267" spans="2:15" x14ac:dyDescent="0.2">
      <c r="B3267" s="130" t="s">
        <v>762</v>
      </c>
      <c r="D3267" s="130">
        <v>1000460027</v>
      </c>
      <c r="F3267" s="130">
        <v>0</v>
      </c>
      <c r="I3267" s="130">
        <v>15184</v>
      </c>
      <c r="K3267" s="130">
        <v>0</v>
      </c>
      <c r="O3267" s="205">
        <v>15184</v>
      </c>
    </row>
    <row r="3268" spans="2:15" x14ac:dyDescent="0.2">
      <c r="B3268" s="130" t="s">
        <v>763</v>
      </c>
      <c r="D3268" s="130">
        <v>1030627854</v>
      </c>
      <c r="F3268" s="130">
        <v>0</v>
      </c>
      <c r="I3268" s="130">
        <v>189800</v>
      </c>
      <c r="K3268" s="130">
        <v>0</v>
      </c>
      <c r="O3268" s="205">
        <v>189800</v>
      </c>
    </row>
    <row r="3269" spans="2:15" x14ac:dyDescent="0.2">
      <c r="B3269" s="130" t="s">
        <v>767</v>
      </c>
      <c r="D3269" s="130">
        <v>39672920</v>
      </c>
      <c r="F3269" s="130">
        <v>0</v>
      </c>
      <c r="I3269" s="130">
        <v>387364</v>
      </c>
      <c r="K3269" s="130">
        <v>0</v>
      </c>
      <c r="O3269" s="205">
        <v>387364</v>
      </c>
    </row>
    <row r="3270" spans="2:15" x14ac:dyDescent="0.2">
      <c r="B3270" s="130" t="s">
        <v>778</v>
      </c>
      <c r="D3270" s="130">
        <v>1000856368</v>
      </c>
      <c r="F3270" s="130">
        <v>0</v>
      </c>
      <c r="I3270" s="130">
        <v>328354</v>
      </c>
      <c r="K3270" s="130">
        <v>0</v>
      </c>
      <c r="O3270" s="205">
        <v>328354</v>
      </c>
    </row>
    <row r="3271" spans="2:15" x14ac:dyDescent="0.2">
      <c r="B3271" s="130" t="s">
        <v>782</v>
      </c>
      <c r="D3271" s="130">
        <v>1000378292</v>
      </c>
      <c r="F3271" s="130">
        <v>26891</v>
      </c>
      <c r="I3271" s="130">
        <v>0</v>
      </c>
      <c r="K3271" s="130">
        <v>0</v>
      </c>
      <c r="O3271" s="205">
        <v>26891</v>
      </c>
    </row>
    <row r="3272" spans="2:15" x14ac:dyDescent="0.2">
      <c r="B3272" s="130" t="s">
        <v>787</v>
      </c>
      <c r="D3272" s="130">
        <v>1005929699</v>
      </c>
      <c r="F3272" s="130">
        <v>73502.240000000005</v>
      </c>
      <c r="I3272" s="130">
        <v>711408</v>
      </c>
      <c r="K3272" s="130">
        <v>0</v>
      </c>
      <c r="O3272" s="205">
        <v>784910.24</v>
      </c>
    </row>
    <row r="3273" spans="2:15" x14ac:dyDescent="0.2">
      <c r="B3273" s="130" t="s">
        <v>794</v>
      </c>
      <c r="D3273" s="130">
        <v>1032457483</v>
      </c>
      <c r="F3273" s="130">
        <v>0</v>
      </c>
      <c r="I3273" s="130">
        <v>285082</v>
      </c>
      <c r="K3273" s="130">
        <v>0</v>
      </c>
      <c r="O3273" s="205">
        <v>285082</v>
      </c>
    </row>
    <row r="3274" spans="2:15" x14ac:dyDescent="0.2">
      <c r="B3274" s="130" t="s">
        <v>795</v>
      </c>
      <c r="D3274" s="130">
        <v>1023039143</v>
      </c>
      <c r="F3274" s="130">
        <v>727466.64</v>
      </c>
      <c r="I3274" s="130">
        <v>707265</v>
      </c>
      <c r="K3274" s="130">
        <v>0</v>
      </c>
      <c r="O3274" s="205">
        <v>1434731.64</v>
      </c>
    </row>
    <row r="3275" spans="2:15" x14ac:dyDescent="0.2">
      <c r="B3275" s="130" t="s">
        <v>796</v>
      </c>
      <c r="D3275" s="130">
        <v>1001116149</v>
      </c>
      <c r="F3275" s="130">
        <v>641484</v>
      </c>
      <c r="I3275" s="130">
        <v>740834</v>
      </c>
      <c r="K3275" s="130">
        <v>0</v>
      </c>
      <c r="O3275" s="205">
        <v>1382318</v>
      </c>
    </row>
    <row r="3276" spans="2:15" x14ac:dyDescent="0.2">
      <c r="B3276" s="130" t="s">
        <v>797</v>
      </c>
      <c r="D3276" s="130">
        <v>1000603427</v>
      </c>
      <c r="F3276" s="130">
        <v>706130.6</v>
      </c>
      <c r="I3276" s="130">
        <v>718362</v>
      </c>
      <c r="K3276" s="130">
        <v>0</v>
      </c>
      <c r="O3276" s="205">
        <v>1424492.6</v>
      </c>
    </row>
    <row r="3277" spans="2:15" x14ac:dyDescent="0.2">
      <c r="B3277" s="130" t="s">
        <v>809</v>
      </c>
      <c r="D3277" s="130">
        <v>1012320557</v>
      </c>
      <c r="F3277" s="130">
        <v>634117.24</v>
      </c>
      <c r="I3277" s="130">
        <v>0</v>
      </c>
      <c r="K3277" s="130">
        <v>0</v>
      </c>
      <c r="O3277" s="205">
        <v>634117.24</v>
      </c>
    </row>
    <row r="3278" spans="2:15" x14ac:dyDescent="0.2">
      <c r="B3278" s="130" t="s">
        <v>819</v>
      </c>
      <c r="D3278" s="130">
        <v>1023873022</v>
      </c>
      <c r="F3278" s="130">
        <v>0</v>
      </c>
      <c r="I3278" s="130">
        <v>119574</v>
      </c>
      <c r="K3278" s="130">
        <v>0</v>
      </c>
      <c r="O3278" s="205">
        <v>119574</v>
      </c>
    </row>
    <row r="3279" spans="2:15" x14ac:dyDescent="0.2">
      <c r="B3279" s="130" t="s">
        <v>820</v>
      </c>
      <c r="D3279" s="130">
        <v>1010112736</v>
      </c>
      <c r="F3279" s="130">
        <v>0</v>
      </c>
      <c r="I3279" s="130">
        <v>212576</v>
      </c>
      <c r="K3279" s="130">
        <v>0</v>
      </c>
      <c r="O3279" s="205">
        <v>212576</v>
      </c>
    </row>
    <row r="3280" spans="2:15" x14ac:dyDescent="0.2">
      <c r="B3280" s="130" t="s">
        <v>825</v>
      </c>
      <c r="D3280" s="130">
        <v>1000156072</v>
      </c>
      <c r="F3280" s="130">
        <v>0</v>
      </c>
      <c r="I3280" s="130">
        <v>337844</v>
      </c>
      <c r="K3280" s="130">
        <v>0</v>
      </c>
      <c r="O3280" s="205">
        <v>337844</v>
      </c>
    </row>
    <row r="3281" spans="2:15" x14ac:dyDescent="0.2">
      <c r="B3281" s="130" t="s">
        <v>835</v>
      </c>
      <c r="D3281" s="130">
        <v>1034282125</v>
      </c>
      <c r="F3281" s="130">
        <v>306557.64</v>
      </c>
      <c r="I3281" s="130">
        <v>0</v>
      </c>
      <c r="K3281" s="130">
        <v>0</v>
      </c>
      <c r="O3281" s="205">
        <v>306557.64</v>
      </c>
    </row>
    <row r="3282" spans="2:15" x14ac:dyDescent="0.2">
      <c r="B3282" s="130" t="s">
        <v>839</v>
      </c>
      <c r="D3282" s="130">
        <v>1023949754</v>
      </c>
      <c r="F3282" s="130">
        <v>0</v>
      </c>
      <c r="I3282" s="130">
        <v>322660</v>
      </c>
      <c r="K3282" s="130">
        <v>0</v>
      </c>
      <c r="O3282" s="205">
        <v>322660</v>
      </c>
    </row>
    <row r="3283" spans="2:15" x14ac:dyDescent="0.2">
      <c r="B3283" s="130" t="s">
        <v>854</v>
      </c>
      <c r="D3283" s="130">
        <v>1034398886</v>
      </c>
      <c r="F3283" s="130">
        <v>484038.84</v>
      </c>
      <c r="I3283" s="130">
        <v>0</v>
      </c>
      <c r="K3283" s="130">
        <v>0</v>
      </c>
      <c r="O3283" s="205">
        <v>484038.84</v>
      </c>
    </row>
    <row r="3284" spans="2:15" x14ac:dyDescent="0.2">
      <c r="B3284" s="130" t="s">
        <v>860</v>
      </c>
      <c r="D3284" s="130">
        <v>1024566105</v>
      </c>
      <c r="F3284" s="130">
        <v>159553.60000000001</v>
      </c>
      <c r="I3284" s="130">
        <v>675217</v>
      </c>
      <c r="K3284" s="130">
        <v>0</v>
      </c>
      <c r="O3284" s="205">
        <v>834770.6</v>
      </c>
    </row>
    <row r="3285" spans="2:15" x14ac:dyDescent="0.2">
      <c r="B3285" s="130" t="s">
        <v>861</v>
      </c>
      <c r="D3285" s="130">
        <v>1032455256</v>
      </c>
      <c r="F3285" s="130">
        <v>171600</v>
      </c>
      <c r="I3285" s="130">
        <v>309374</v>
      </c>
      <c r="K3285" s="130">
        <v>0</v>
      </c>
      <c r="O3285" s="205">
        <v>480974</v>
      </c>
    </row>
    <row r="3286" spans="2:15" x14ac:dyDescent="0.2">
      <c r="B3286" s="130" t="s">
        <v>863</v>
      </c>
      <c r="D3286" s="130">
        <v>1001203918</v>
      </c>
      <c r="F3286" s="130">
        <v>0</v>
      </c>
      <c r="I3286" s="130">
        <v>130572</v>
      </c>
      <c r="K3286" s="130">
        <v>0</v>
      </c>
      <c r="O3286" s="205">
        <v>130572</v>
      </c>
    </row>
    <row r="3287" spans="2:15" x14ac:dyDescent="0.2">
      <c r="B3287" s="130" t="s">
        <v>875</v>
      </c>
      <c r="D3287" s="130">
        <v>1000135028</v>
      </c>
      <c r="F3287" s="130">
        <v>417732.68</v>
      </c>
      <c r="I3287" s="130">
        <v>0</v>
      </c>
      <c r="K3287" s="130">
        <v>0</v>
      </c>
      <c r="O3287" s="205">
        <v>417732.68</v>
      </c>
    </row>
    <row r="3288" spans="2:15" x14ac:dyDescent="0.2">
      <c r="B3288" s="130" t="s">
        <v>884</v>
      </c>
      <c r="D3288" s="130">
        <v>1031803151</v>
      </c>
      <c r="F3288" s="130">
        <v>0</v>
      </c>
      <c r="I3288" s="130">
        <v>508664</v>
      </c>
      <c r="K3288" s="130">
        <v>0</v>
      </c>
      <c r="O3288" s="205">
        <v>508664</v>
      </c>
    </row>
    <row r="3289" spans="2:15" x14ac:dyDescent="0.2">
      <c r="B3289" s="130" t="s">
        <v>885</v>
      </c>
      <c r="D3289" s="130">
        <v>1001116451</v>
      </c>
      <c r="F3289" s="130">
        <v>624723.19999999995</v>
      </c>
      <c r="I3289" s="130">
        <v>737240</v>
      </c>
      <c r="K3289" s="130">
        <v>0</v>
      </c>
      <c r="O3289" s="205">
        <v>1361963.2</v>
      </c>
    </row>
    <row r="3290" spans="2:15" x14ac:dyDescent="0.2">
      <c r="B3290" s="130" t="s">
        <v>886</v>
      </c>
      <c r="D3290" s="130">
        <v>1022357335</v>
      </c>
      <c r="F3290" s="130">
        <v>0</v>
      </c>
      <c r="I3290" s="130">
        <v>238000</v>
      </c>
      <c r="K3290" s="130">
        <v>0</v>
      </c>
      <c r="O3290" s="205">
        <v>238000</v>
      </c>
    </row>
    <row r="3291" spans="2:15" x14ac:dyDescent="0.2">
      <c r="B3291" s="130" t="s">
        <v>893</v>
      </c>
      <c r="D3291" s="130" t="s">
        <v>894</v>
      </c>
      <c r="F3291" s="130">
        <v>2248026.3199999998</v>
      </c>
      <c r="I3291" s="130">
        <v>2970000</v>
      </c>
      <c r="K3291" s="130">
        <v>0</v>
      </c>
      <c r="O3291" s="205">
        <v>5218026.32</v>
      </c>
    </row>
    <row r="3292" spans="2:15" x14ac:dyDescent="0.2">
      <c r="B3292" s="130" t="s">
        <v>918</v>
      </c>
      <c r="D3292" s="130">
        <v>1001044701</v>
      </c>
      <c r="F3292" s="130">
        <v>44818</v>
      </c>
      <c r="I3292" s="130">
        <v>0</v>
      </c>
      <c r="K3292" s="130">
        <v>0</v>
      </c>
      <c r="O3292" s="205">
        <v>44818</v>
      </c>
    </row>
    <row r="3293" spans="2:15" x14ac:dyDescent="0.2">
      <c r="B3293" s="130" t="s">
        <v>919</v>
      </c>
      <c r="D3293" s="130">
        <v>1068930132</v>
      </c>
      <c r="F3293" s="130">
        <v>0</v>
      </c>
      <c r="I3293" s="130">
        <v>215444</v>
      </c>
      <c r="K3293" s="130">
        <v>0</v>
      </c>
      <c r="O3293" s="205">
        <v>215444</v>
      </c>
    </row>
    <row r="3294" spans="2:15" x14ac:dyDescent="0.2">
      <c r="B3294" s="130" t="s">
        <v>928</v>
      </c>
      <c r="D3294" s="130">
        <v>1000573125</v>
      </c>
      <c r="F3294" s="130">
        <v>0</v>
      </c>
      <c r="I3294" s="130">
        <v>267672</v>
      </c>
      <c r="K3294" s="130">
        <v>0</v>
      </c>
      <c r="O3294" s="205">
        <v>267672</v>
      </c>
    </row>
    <row r="3295" spans="2:15" x14ac:dyDescent="0.2">
      <c r="B3295" s="130" t="s">
        <v>930</v>
      </c>
      <c r="D3295" s="130">
        <v>1013677661</v>
      </c>
      <c r="F3295" s="130">
        <v>580846.64</v>
      </c>
      <c r="I3295" s="130">
        <v>0</v>
      </c>
      <c r="K3295" s="130">
        <v>0</v>
      </c>
      <c r="O3295" s="205">
        <v>580846.64</v>
      </c>
    </row>
    <row r="3296" spans="2:15" x14ac:dyDescent="0.2">
      <c r="B3296" s="130" t="s">
        <v>931</v>
      </c>
      <c r="D3296" s="130">
        <v>46683454</v>
      </c>
      <c r="F3296" s="130">
        <v>698129.08</v>
      </c>
      <c r="I3296" s="130">
        <v>699324</v>
      </c>
      <c r="K3296" s="130">
        <v>0</v>
      </c>
      <c r="O3296" s="205">
        <v>1397453.08</v>
      </c>
    </row>
    <row r="3297" spans="1:15" x14ac:dyDescent="0.2">
      <c r="B3297" s="130" t="s">
        <v>935</v>
      </c>
      <c r="D3297" s="130">
        <v>1014862974</v>
      </c>
      <c r="F3297" s="130">
        <v>0</v>
      </c>
      <c r="I3297" s="130">
        <v>275210</v>
      </c>
      <c r="K3297" s="130">
        <v>0</v>
      </c>
      <c r="O3297" s="205">
        <v>275210</v>
      </c>
    </row>
    <row r="3298" spans="1:15" x14ac:dyDescent="0.2">
      <c r="B3298" s="130" t="s">
        <v>937</v>
      </c>
      <c r="D3298" s="130">
        <v>1031155767</v>
      </c>
      <c r="F3298" s="130">
        <v>870666.68</v>
      </c>
      <c r="I3298" s="130">
        <v>1165120</v>
      </c>
      <c r="K3298" s="130">
        <v>0</v>
      </c>
      <c r="O3298" s="205">
        <v>2035786.68</v>
      </c>
    </row>
    <row r="3299" spans="1:15" x14ac:dyDescent="0.2">
      <c r="B3299" s="130" t="s">
        <v>939</v>
      </c>
      <c r="D3299" s="130">
        <v>1005995975</v>
      </c>
      <c r="F3299" s="130">
        <v>340619.64</v>
      </c>
      <c r="I3299" s="130">
        <v>0</v>
      </c>
      <c r="K3299" s="130">
        <v>0</v>
      </c>
      <c r="O3299" s="205">
        <v>340619.64</v>
      </c>
    </row>
    <row r="3300" spans="1:15" x14ac:dyDescent="0.2">
      <c r="A3300" s="130" t="s">
        <v>1344</v>
      </c>
      <c r="F3300" s="130">
        <v>0</v>
      </c>
      <c r="I3300" s="130">
        <v>16300000</v>
      </c>
      <c r="K3300" s="130">
        <v>0</v>
      </c>
      <c r="O3300" s="205">
        <v>16300000</v>
      </c>
    </row>
    <row r="3301" spans="1:15" x14ac:dyDescent="0.2">
      <c r="A3301" s="130" t="s">
        <v>1345</v>
      </c>
      <c r="F3301" s="130">
        <v>0</v>
      </c>
      <c r="I3301" s="130">
        <v>11850000</v>
      </c>
      <c r="K3301" s="130">
        <v>0</v>
      </c>
      <c r="O3301" s="205">
        <v>11850000</v>
      </c>
    </row>
    <row r="3302" spans="1:15" x14ac:dyDescent="0.2">
      <c r="B3302" s="130" t="s">
        <v>594</v>
      </c>
      <c r="D3302" s="130" t="s">
        <v>595</v>
      </c>
      <c r="F3302" s="130">
        <v>0</v>
      </c>
      <c r="I3302" s="130">
        <v>11850000</v>
      </c>
      <c r="K3302" s="130">
        <v>0</v>
      </c>
      <c r="O3302" s="205">
        <v>11850000</v>
      </c>
    </row>
    <row r="3303" spans="1:15" x14ac:dyDescent="0.2">
      <c r="A3303" s="130" t="s">
        <v>1346</v>
      </c>
      <c r="F3303" s="130">
        <v>0</v>
      </c>
      <c r="I3303" s="130">
        <v>4450000</v>
      </c>
      <c r="K3303" s="130">
        <v>0</v>
      </c>
      <c r="O3303" s="205">
        <v>4450000</v>
      </c>
    </row>
    <row r="3304" spans="1:15" x14ac:dyDescent="0.2">
      <c r="B3304" s="130" t="s">
        <v>423</v>
      </c>
      <c r="D3304" s="130" t="s">
        <v>424</v>
      </c>
      <c r="F3304" s="130">
        <v>0</v>
      </c>
      <c r="I3304" s="130">
        <v>2360000</v>
      </c>
      <c r="K3304" s="130">
        <v>0</v>
      </c>
      <c r="O3304" s="205">
        <v>2360000</v>
      </c>
    </row>
    <row r="3305" spans="1:15" x14ac:dyDescent="0.2">
      <c r="B3305" s="130" t="s">
        <v>909</v>
      </c>
      <c r="D3305" s="130" t="s">
        <v>910</v>
      </c>
      <c r="F3305" s="130">
        <v>0</v>
      </c>
      <c r="I3305" s="130">
        <v>1658000</v>
      </c>
      <c r="K3305" s="130">
        <v>0</v>
      </c>
      <c r="O3305" s="205">
        <v>1658000</v>
      </c>
    </row>
    <row r="3306" spans="1:15" x14ac:dyDescent="0.2">
      <c r="B3306" s="130" t="s">
        <v>926</v>
      </c>
      <c r="D3306" s="130" t="s">
        <v>927</v>
      </c>
      <c r="F3306" s="130">
        <v>0</v>
      </c>
      <c r="I3306" s="130">
        <v>432000</v>
      </c>
      <c r="K3306" s="130">
        <v>0</v>
      </c>
      <c r="O3306" s="205">
        <v>432000</v>
      </c>
    </row>
    <row r="3307" spans="1:15" x14ac:dyDescent="0.2">
      <c r="A3307" s="130" t="s">
        <v>1347</v>
      </c>
      <c r="F3307" s="130">
        <v>71258080</v>
      </c>
      <c r="I3307" s="130">
        <v>79088699</v>
      </c>
      <c r="K3307" s="130">
        <v>990340</v>
      </c>
      <c r="O3307" s="205">
        <v>149356439</v>
      </c>
    </row>
    <row r="3308" spans="1:15" x14ac:dyDescent="0.2">
      <c r="A3308" s="130" t="s">
        <v>1348</v>
      </c>
      <c r="F3308" s="130">
        <v>20350000</v>
      </c>
      <c r="I3308" s="130">
        <v>23500000</v>
      </c>
      <c r="K3308" s="130">
        <v>0</v>
      </c>
      <c r="O3308" s="205">
        <v>43850000</v>
      </c>
    </row>
    <row r="3309" spans="1:15" x14ac:dyDescent="0.2">
      <c r="B3309" s="130" t="s">
        <v>788</v>
      </c>
      <c r="D3309" s="130" t="s">
        <v>789</v>
      </c>
      <c r="F3309" s="130">
        <v>20350000</v>
      </c>
      <c r="I3309" s="130">
        <v>3500000</v>
      </c>
      <c r="K3309" s="130">
        <v>0</v>
      </c>
      <c r="O3309" s="205">
        <v>23850000</v>
      </c>
    </row>
    <row r="3310" spans="1:15" x14ac:dyDescent="0.2">
      <c r="B3310" s="130" t="s">
        <v>938</v>
      </c>
      <c r="D3310" s="130">
        <v>1074486767</v>
      </c>
      <c r="F3310" s="130">
        <v>0</v>
      </c>
      <c r="I3310" s="130">
        <v>20000000</v>
      </c>
      <c r="K3310" s="130">
        <v>0</v>
      </c>
      <c r="O3310" s="205">
        <v>20000000</v>
      </c>
    </row>
    <row r="3311" spans="1:15" x14ac:dyDescent="0.2">
      <c r="A3311" s="130" t="s">
        <v>1349</v>
      </c>
      <c r="F3311" s="130">
        <v>0</v>
      </c>
      <c r="I3311" s="130">
        <v>6833898</v>
      </c>
      <c r="K3311" s="130">
        <v>0</v>
      </c>
      <c r="O3311" s="205">
        <v>6833898</v>
      </c>
    </row>
    <row r="3312" spans="1:15" x14ac:dyDescent="0.2">
      <c r="A3312" s="130" t="s">
        <v>1350</v>
      </c>
      <c r="F3312" s="130">
        <v>0</v>
      </c>
      <c r="I3312" s="130">
        <v>6833898</v>
      </c>
      <c r="K3312" s="130">
        <v>0</v>
      </c>
      <c r="O3312" s="205">
        <v>6833898</v>
      </c>
    </row>
    <row r="3313" spans="1:15" x14ac:dyDescent="0.2">
      <c r="B3313" s="130" t="s">
        <v>529</v>
      </c>
      <c r="D3313" s="130">
        <v>52996596</v>
      </c>
      <c r="F3313" s="130">
        <v>0</v>
      </c>
      <c r="I3313" s="130">
        <v>1211705</v>
      </c>
      <c r="K3313" s="130">
        <v>0</v>
      </c>
      <c r="O3313" s="205">
        <v>1211705</v>
      </c>
    </row>
    <row r="3314" spans="1:15" x14ac:dyDescent="0.2">
      <c r="B3314" s="130" t="s">
        <v>929</v>
      </c>
      <c r="D3314" s="130">
        <v>1022352272</v>
      </c>
      <c r="F3314" s="130">
        <v>0</v>
      </c>
      <c r="I3314" s="130">
        <v>5622193</v>
      </c>
      <c r="K3314" s="130">
        <v>0</v>
      </c>
      <c r="O3314" s="205">
        <v>5622193</v>
      </c>
    </row>
    <row r="3315" spans="1:15" x14ac:dyDescent="0.2">
      <c r="A3315" s="130" t="s">
        <v>1351</v>
      </c>
      <c r="F3315" s="130">
        <v>18160000</v>
      </c>
      <c r="I3315" s="130">
        <v>3600000</v>
      </c>
      <c r="K3315" s="130">
        <v>0</v>
      </c>
      <c r="O3315" s="205">
        <v>21760000</v>
      </c>
    </row>
    <row r="3316" spans="1:15" x14ac:dyDescent="0.2">
      <c r="B3316" s="130" t="s">
        <v>759</v>
      </c>
      <c r="D3316" s="130" t="s">
        <v>760</v>
      </c>
      <c r="F3316" s="130">
        <v>800000</v>
      </c>
      <c r="I3316" s="130">
        <v>0</v>
      </c>
      <c r="K3316" s="130">
        <v>0</v>
      </c>
      <c r="O3316" s="205">
        <v>800000</v>
      </c>
    </row>
    <row r="3317" spans="1:15" x14ac:dyDescent="0.2">
      <c r="B3317" s="130" t="s">
        <v>938</v>
      </c>
      <c r="D3317" s="130">
        <v>1074486767</v>
      </c>
      <c r="F3317" s="130">
        <v>17360000</v>
      </c>
      <c r="I3317" s="130">
        <v>3600000</v>
      </c>
      <c r="K3317" s="130">
        <v>0</v>
      </c>
      <c r="O3317" s="205">
        <v>20960000</v>
      </c>
    </row>
    <row r="3318" spans="1:15" x14ac:dyDescent="0.2">
      <c r="A3318" s="130" t="s">
        <v>1352</v>
      </c>
      <c r="F3318" s="130">
        <v>32748080</v>
      </c>
      <c r="I3318" s="130">
        <v>45154801</v>
      </c>
      <c r="K3318" s="130">
        <v>990340</v>
      </c>
      <c r="O3318" s="205">
        <v>76912541</v>
      </c>
    </row>
    <row r="3319" spans="1:15" x14ac:dyDescent="0.2">
      <c r="A3319" s="130" t="s">
        <v>1353</v>
      </c>
      <c r="F3319" s="130">
        <v>3057600</v>
      </c>
      <c r="I3319" s="130">
        <v>6909050</v>
      </c>
      <c r="K3319" s="130">
        <v>0</v>
      </c>
      <c r="O3319" s="205">
        <v>9966650</v>
      </c>
    </row>
    <row r="3320" spans="1:15" x14ac:dyDescent="0.2">
      <c r="B3320" s="130" t="s">
        <v>669</v>
      </c>
      <c r="D3320" s="130" t="s">
        <v>670</v>
      </c>
      <c r="F3320" s="130">
        <v>250800</v>
      </c>
      <c r="I3320" s="130">
        <v>0</v>
      </c>
      <c r="K3320" s="130">
        <v>0</v>
      </c>
      <c r="O3320" s="205">
        <v>250800</v>
      </c>
    </row>
    <row r="3321" spans="1:15" x14ac:dyDescent="0.2">
      <c r="B3321" s="130" t="s">
        <v>784</v>
      </c>
      <c r="D3321" s="130" t="s">
        <v>785</v>
      </c>
      <c r="F3321" s="130">
        <v>1875000</v>
      </c>
      <c r="I3321" s="130">
        <v>3387000</v>
      </c>
      <c r="K3321" s="130">
        <v>0</v>
      </c>
      <c r="O3321" s="205">
        <v>5262000</v>
      </c>
    </row>
    <row r="3322" spans="1:15" x14ac:dyDescent="0.2">
      <c r="B3322" s="130" t="s">
        <v>163</v>
      </c>
      <c r="D3322" s="130" t="s">
        <v>162</v>
      </c>
      <c r="F3322" s="130">
        <v>931800</v>
      </c>
      <c r="I3322" s="130">
        <v>3522050</v>
      </c>
      <c r="K3322" s="130">
        <v>0</v>
      </c>
      <c r="O3322" s="205">
        <v>4453850</v>
      </c>
    </row>
    <row r="3323" spans="1:15" x14ac:dyDescent="0.2">
      <c r="A3323" s="130" t="s">
        <v>1354</v>
      </c>
      <c r="F3323" s="130">
        <v>11190480</v>
      </c>
      <c r="I3323" s="130">
        <v>36745751</v>
      </c>
      <c r="K3323" s="130">
        <v>990340</v>
      </c>
      <c r="O3323" s="205">
        <v>46945891</v>
      </c>
    </row>
    <row r="3324" spans="1:15" x14ac:dyDescent="0.2">
      <c r="B3324" s="130" t="s">
        <v>382</v>
      </c>
      <c r="D3324" s="130">
        <v>40046164</v>
      </c>
      <c r="F3324" s="130">
        <v>454390</v>
      </c>
      <c r="I3324" s="130">
        <v>504878</v>
      </c>
      <c r="K3324" s="130">
        <v>0</v>
      </c>
      <c r="O3324" s="205">
        <v>959268</v>
      </c>
    </row>
    <row r="3325" spans="1:15" x14ac:dyDescent="0.2">
      <c r="B3325" s="130" t="s">
        <v>451</v>
      </c>
      <c r="D3325" s="130">
        <v>1014413923</v>
      </c>
      <c r="F3325" s="130">
        <v>1500000</v>
      </c>
      <c r="I3325" s="130">
        <v>0</v>
      </c>
      <c r="K3325" s="130">
        <v>0</v>
      </c>
      <c r="O3325" s="205">
        <v>1500000</v>
      </c>
    </row>
    <row r="3326" spans="1:15" x14ac:dyDescent="0.2">
      <c r="B3326" s="130" t="s">
        <v>653</v>
      </c>
      <c r="D3326" s="130" t="s">
        <v>654</v>
      </c>
      <c r="F3326" s="130">
        <v>0</v>
      </c>
      <c r="I3326" s="130">
        <v>2726336</v>
      </c>
      <c r="K3326" s="130">
        <v>0</v>
      </c>
      <c r="O3326" s="205">
        <v>2726336</v>
      </c>
    </row>
    <row r="3327" spans="1:15" x14ac:dyDescent="0.2">
      <c r="B3327" s="130" t="s">
        <v>678</v>
      </c>
      <c r="D3327" s="130">
        <v>79638678</v>
      </c>
      <c r="F3327" s="130">
        <v>5500000</v>
      </c>
      <c r="I3327" s="130">
        <v>5500000</v>
      </c>
      <c r="K3327" s="130">
        <v>0</v>
      </c>
      <c r="O3327" s="205">
        <v>11000000</v>
      </c>
    </row>
    <row r="3328" spans="1:15" x14ac:dyDescent="0.2">
      <c r="B3328" s="130" t="s">
        <v>726</v>
      </c>
      <c r="D3328" s="130" t="s">
        <v>727</v>
      </c>
      <c r="F3328" s="130">
        <v>3736090</v>
      </c>
      <c r="I3328" s="130">
        <v>0</v>
      </c>
      <c r="K3328" s="130">
        <v>0</v>
      </c>
      <c r="O3328" s="205">
        <v>3736090</v>
      </c>
    </row>
    <row r="3329" spans="1:15" x14ac:dyDescent="0.2">
      <c r="B3329" s="130" t="s">
        <v>845</v>
      </c>
      <c r="D3329" s="130" t="s">
        <v>846</v>
      </c>
      <c r="F3329" s="130">
        <v>0</v>
      </c>
      <c r="I3329" s="130">
        <v>3029263</v>
      </c>
      <c r="K3329" s="130">
        <v>0</v>
      </c>
      <c r="O3329" s="205">
        <v>3029263</v>
      </c>
    </row>
    <row r="3330" spans="1:15" x14ac:dyDescent="0.2">
      <c r="B3330" s="130" t="s">
        <v>163</v>
      </c>
      <c r="D3330" s="130" t="s">
        <v>162</v>
      </c>
      <c r="F3330" s="130">
        <v>0</v>
      </c>
      <c r="I3330" s="130">
        <v>301890</v>
      </c>
      <c r="K3330" s="130">
        <v>0</v>
      </c>
      <c r="O3330" s="205">
        <v>301890</v>
      </c>
    </row>
    <row r="3331" spans="1:15" x14ac:dyDescent="0.2">
      <c r="B3331" s="130" t="s">
        <v>896</v>
      </c>
      <c r="D3331" s="130">
        <v>1000270372</v>
      </c>
      <c r="F3331" s="130">
        <v>0</v>
      </c>
      <c r="I3331" s="130">
        <v>21693044</v>
      </c>
      <c r="K3331" s="130">
        <v>0</v>
      </c>
      <c r="O3331" s="205">
        <v>21693044</v>
      </c>
    </row>
    <row r="3332" spans="1:15" x14ac:dyDescent="0.2">
      <c r="B3332" s="130" t="s">
        <v>932</v>
      </c>
      <c r="D3332" s="130" t="s">
        <v>933</v>
      </c>
      <c r="F3332" s="130">
        <v>0</v>
      </c>
      <c r="I3332" s="130">
        <v>1990340</v>
      </c>
      <c r="K3332" s="130">
        <v>990340</v>
      </c>
      <c r="O3332" s="205">
        <v>1000000</v>
      </c>
    </row>
    <row r="3333" spans="1:15" x14ac:dyDescent="0.2">
      <c r="B3333" s="130" t="s">
        <v>948</v>
      </c>
      <c r="D3333" s="130">
        <v>1019054615</v>
      </c>
      <c r="F3333" s="130">
        <v>0</v>
      </c>
      <c r="I3333" s="130">
        <v>1000000</v>
      </c>
      <c r="K3333" s="130">
        <v>0</v>
      </c>
      <c r="O3333" s="205">
        <v>1000000</v>
      </c>
    </row>
    <row r="3334" spans="1:15" x14ac:dyDescent="0.2">
      <c r="A3334" s="130" t="s">
        <v>1355</v>
      </c>
      <c r="F3334" s="130">
        <v>18500000</v>
      </c>
      <c r="I3334" s="130">
        <v>1500000</v>
      </c>
      <c r="K3334" s="130">
        <v>0</v>
      </c>
      <c r="O3334" s="205">
        <v>20000000</v>
      </c>
    </row>
    <row r="3335" spans="1:15" x14ac:dyDescent="0.2">
      <c r="B3335" s="130" t="s">
        <v>451</v>
      </c>
      <c r="D3335" s="130">
        <v>1014413923</v>
      </c>
      <c r="F3335" s="130">
        <v>13500000</v>
      </c>
      <c r="I3335" s="130">
        <v>1500000</v>
      </c>
      <c r="K3335" s="130">
        <v>0</v>
      </c>
      <c r="O3335" s="205">
        <v>15000000</v>
      </c>
    </row>
    <row r="3336" spans="1:15" x14ac:dyDescent="0.2">
      <c r="B3336" s="130" t="s">
        <v>630</v>
      </c>
      <c r="D3336" s="130">
        <v>52505681</v>
      </c>
      <c r="F3336" s="130">
        <v>5000000</v>
      </c>
      <c r="I3336" s="130">
        <v>0</v>
      </c>
      <c r="K3336" s="130">
        <v>0</v>
      </c>
      <c r="O3336" s="205">
        <v>5000000</v>
      </c>
    </row>
    <row r="3337" spans="1:15" x14ac:dyDescent="0.2">
      <c r="A3337" s="130" t="s">
        <v>1356</v>
      </c>
      <c r="F3337" s="130">
        <v>103032534.42</v>
      </c>
      <c r="I3337" s="130">
        <v>134925953.61000001</v>
      </c>
      <c r="K3337" s="130">
        <v>0</v>
      </c>
      <c r="O3337" s="205">
        <v>237958488.03</v>
      </c>
    </row>
    <row r="3338" spans="1:15" x14ac:dyDescent="0.2">
      <c r="A3338" s="130" t="s">
        <v>1357</v>
      </c>
      <c r="F3338" s="130">
        <v>17563000</v>
      </c>
      <c r="I3338" s="130">
        <v>0</v>
      </c>
      <c r="K3338" s="130">
        <v>0</v>
      </c>
      <c r="O3338" s="205">
        <v>17563000</v>
      </c>
    </row>
    <row r="3339" spans="1:15" x14ac:dyDescent="0.2">
      <c r="B3339" s="130" t="s">
        <v>867</v>
      </c>
      <c r="D3339" s="130" t="s">
        <v>868</v>
      </c>
      <c r="F3339" s="130">
        <v>17563000</v>
      </c>
      <c r="I3339" s="130">
        <v>0</v>
      </c>
      <c r="K3339" s="130">
        <v>0</v>
      </c>
      <c r="O3339" s="205">
        <v>17563000</v>
      </c>
    </row>
    <row r="3340" spans="1:15" x14ac:dyDescent="0.2">
      <c r="A3340" s="130" t="s">
        <v>1358</v>
      </c>
      <c r="F3340" s="130">
        <v>9802000</v>
      </c>
      <c r="I3340" s="130">
        <v>10033000</v>
      </c>
      <c r="K3340" s="130">
        <v>0</v>
      </c>
      <c r="O3340" s="205">
        <v>19835000</v>
      </c>
    </row>
    <row r="3341" spans="1:15" x14ac:dyDescent="0.2">
      <c r="B3341" s="130" t="s">
        <v>867</v>
      </c>
      <c r="D3341" s="130" t="s">
        <v>868</v>
      </c>
      <c r="F3341" s="130">
        <v>9802000</v>
      </c>
      <c r="I3341" s="130">
        <v>10033000</v>
      </c>
      <c r="K3341" s="130">
        <v>0</v>
      </c>
      <c r="O3341" s="205">
        <v>19835000</v>
      </c>
    </row>
    <row r="3342" spans="1:15" x14ac:dyDescent="0.2">
      <c r="A3342" s="130" t="s">
        <v>1359</v>
      </c>
      <c r="F3342" s="130">
        <v>75520543.900000006</v>
      </c>
      <c r="I3342" s="130">
        <v>124786216.61</v>
      </c>
      <c r="K3342" s="130">
        <v>0</v>
      </c>
      <c r="O3342" s="205">
        <v>200306760.50999999</v>
      </c>
    </row>
    <row r="3343" spans="1:15" x14ac:dyDescent="0.2">
      <c r="A3343" s="130" t="s">
        <v>1360</v>
      </c>
      <c r="F3343" s="130">
        <v>61602977.649999999</v>
      </c>
      <c r="I3343" s="130">
        <v>582533</v>
      </c>
      <c r="K3343" s="130">
        <v>0</v>
      </c>
      <c r="O3343" s="205">
        <v>62185510.649999999</v>
      </c>
    </row>
    <row r="3344" spans="1:15" x14ac:dyDescent="0.2">
      <c r="B3344" s="130" t="s">
        <v>380</v>
      </c>
      <c r="D3344" s="130" t="s">
        <v>381</v>
      </c>
      <c r="F3344" s="130">
        <v>221160</v>
      </c>
      <c r="I3344" s="130">
        <v>0</v>
      </c>
      <c r="K3344" s="130">
        <v>0</v>
      </c>
      <c r="O3344" s="205">
        <v>221160</v>
      </c>
    </row>
    <row r="3345" spans="2:15" x14ac:dyDescent="0.2">
      <c r="B3345" s="130" t="s">
        <v>435</v>
      </c>
      <c r="D3345" s="130" t="s">
        <v>436</v>
      </c>
      <c r="F3345" s="130">
        <v>175438</v>
      </c>
      <c r="I3345" s="130">
        <v>0</v>
      </c>
      <c r="K3345" s="130">
        <v>0</v>
      </c>
      <c r="O3345" s="205">
        <v>175438</v>
      </c>
    </row>
    <row r="3346" spans="2:15" x14ac:dyDescent="0.2">
      <c r="B3346" s="130" t="s">
        <v>442</v>
      </c>
      <c r="D3346" s="130" t="s">
        <v>443</v>
      </c>
      <c r="F3346" s="130">
        <v>96310</v>
      </c>
      <c r="I3346" s="130">
        <v>0</v>
      </c>
      <c r="K3346" s="130">
        <v>0</v>
      </c>
      <c r="O3346" s="205">
        <v>96310</v>
      </c>
    </row>
    <row r="3347" spans="2:15" x14ac:dyDescent="0.2">
      <c r="B3347" s="130" t="s">
        <v>452</v>
      </c>
      <c r="D3347" s="130" t="s">
        <v>453</v>
      </c>
      <c r="F3347" s="130">
        <v>41194</v>
      </c>
      <c r="I3347" s="130">
        <v>0</v>
      </c>
      <c r="K3347" s="130">
        <v>0</v>
      </c>
      <c r="O3347" s="205">
        <v>41194</v>
      </c>
    </row>
    <row r="3348" spans="2:15" x14ac:dyDescent="0.2">
      <c r="B3348" s="130" t="s">
        <v>970</v>
      </c>
      <c r="D3348" s="130" t="s">
        <v>971</v>
      </c>
      <c r="F3348" s="130">
        <v>14368.15</v>
      </c>
      <c r="I3348" s="130">
        <v>0</v>
      </c>
      <c r="K3348" s="130">
        <v>0</v>
      </c>
      <c r="O3348" s="205">
        <v>14368.15</v>
      </c>
    </row>
    <row r="3349" spans="2:15" x14ac:dyDescent="0.2">
      <c r="B3349" s="130" t="s">
        <v>473</v>
      </c>
      <c r="D3349" s="130" t="s">
        <v>474</v>
      </c>
      <c r="F3349" s="130">
        <v>8302.26</v>
      </c>
      <c r="I3349" s="130">
        <v>0</v>
      </c>
      <c r="K3349" s="130">
        <v>0</v>
      </c>
      <c r="O3349" s="205">
        <v>8302.26</v>
      </c>
    </row>
    <row r="3350" spans="2:15" x14ac:dyDescent="0.2">
      <c r="B3350" s="130" t="s">
        <v>481</v>
      </c>
      <c r="D3350" s="130" t="s">
        <v>482</v>
      </c>
      <c r="F3350" s="130">
        <v>86219</v>
      </c>
      <c r="I3350" s="130">
        <v>340084</v>
      </c>
      <c r="K3350" s="130">
        <v>0</v>
      </c>
      <c r="O3350" s="205">
        <v>426303</v>
      </c>
    </row>
    <row r="3351" spans="2:15" x14ac:dyDescent="0.2">
      <c r="B3351" s="130" t="s">
        <v>497</v>
      </c>
      <c r="D3351" s="130" t="s">
        <v>498</v>
      </c>
      <c r="F3351" s="130">
        <v>343147</v>
      </c>
      <c r="I3351" s="130">
        <v>0</v>
      </c>
      <c r="K3351" s="130">
        <v>0</v>
      </c>
      <c r="O3351" s="205">
        <v>343147</v>
      </c>
    </row>
    <row r="3352" spans="2:15" x14ac:dyDescent="0.2">
      <c r="B3352" s="130" t="s">
        <v>974</v>
      </c>
      <c r="D3352" s="130" t="s">
        <v>975</v>
      </c>
      <c r="F3352" s="130">
        <v>135299</v>
      </c>
      <c r="I3352" s="130">
        <v>0</v>
      </c>
      <c r="K3352" s="130">
        <v>0</v>
      </c>
      <c r="O3352" s="205">
        <v>135299</v>
      </c>
    </row>
    <row r="3353" spans="2:15" x14ac:dyDescent="0.2">
      <c r="B3353" s="130" t="s">
        <v>501</v>
      </c>
      <c r="D3353" s="130" t="s">
        <v>502</v>
      </c>
      <c r="F3353" s="130">
        <v>71834</v>
      </c>
      <c r="I3353" s="130">
        <v>0</v>
      </c>
      <c r="K3353" s="130">
        <v>0</v>
      </c>
      <c r="O3353" s="205">
        <v>71834</v>
      </c>
    </row>
    <row r="3354" spans="2:15" x14ac:dyDescent="0.2">
      <c r="B3354" s="130" t="s">
        <v>505</v>
      </c>
      <c r="D3354" s="130" t="s">
        <v>506</v>
      </c>
      <c r="F3354" s="130">
        <v>14695179</v>
      </c>
      <c r="I3354" s="130">
        <v>0</v>
      </c>
      <c r="K3354" s="130">
        <v>0</v>
      </c>
      <c r="O3354" s="205">
        <v>14695179</v>
      </c>
    </row>
    <row r="3355" spans="2:15" x14ac:dyDescent="0.2">
      <c r="B3355" s="130" t="s">
        <v>509</v>
      </c>
      <c r="D3355" s="130" t="s">
        <v>510</v>
      </c>
      <c r="F3355" s="130">
        <v>57000</v>
      </c>
      <c r="I3355" s="130">
        <v>0</v>
      </c>
      <c r="K3355" s="130">
        <v>0</v>
      </c>
      <c r="O3355" s="205">
        <v>57000</v>
      </c>
    </row>
    <row r="3356" spans="2:15" x14ac:dyDescent="0.2">
      <c r="B3356" s="130" t="s">
        <v>535</v>
      </c>
      <c r="D3356" s="130" t="s">
        <v>536</v>
      </c>
      <c r="F3356" s="130">
        <v>611040</v>
      </c>
      <c r="I3356" s="130">
        <v>0</v>
      </c>
      <c r="K3356" s="130">
        <v>0</v>
      </c>
      <c r="O3356" s="205">
        <v>611040</v>
      </c>
    </row>
    <row r="3357" spans="2:15" x14ac:dyDescent="0.2">
      <c r="B3357" s="130" t="s">
        <v>555</v>
      </c>
      <c r="D3357" s="130" t="s">
        <v>556</v>
      </c>
      <c r="F3357" s="130">
        <v>229103.44</v>
      </c>
      <c r="I3357" s="130">
        <v>0</v>
      </c>
      <c r="K3357" s="130">
        <v>0</v>
      </c>
      <c r="O3357" s="205">
        <v>229103.44</v>
      </c>
    </row>
    <row r="3358" spans="2:15" x14ac:dyDescent="0.2">
      <c r="B3358" s="130" t="s">
        <v>563</v>
      </c>
      <c r="D3358" s="130" t="s">
        <v>564</v>
      </c>
      <c r="F3358" s="130">
        <v>35046509.799999997</v>
      </c>
      <c r="I3358" s="130">
        <v>0</v>
      </c>
      <c r="K3358" s="130">
        <v>0</v>
      </c>
      <c r="O3358" s="205">
        <v>35046509.799999997</v>
      </c>
    </row>
    <row r="3359" spans="2:15" x14ac:dyDescent="0.2">
      <c r="B3359" s="130" t="s">
        <v>592</v>
      </c>
      <c r="D3359" s="130" t="s">
        <v>593</v>
      </c>
      <c r="F3359" s="130">
        <v>1184217</v>
      </c>
      <c r="I3359" s="130">
        <v>0</v>
      </c>
      <c r="K3359" s="130">
        <v>0</v>
      </c>
      <c r="O3359" s="205">
        <v>1184217</v>
      </c>
    </row>
    <row r="3360" spans="2:15" x14ac:dyDescent="0.2">
      <c r="B3360" s="130" t="s">
        <v>621</v>
      </c>
      <c r="D3360" s="130" t="s">
        <v>622</v>
      </c>
      <c r="F3360" s="130">
        <v>62979</v>
      </c>
      <c r="I3360" s="130">
        <v>0</v>
      </c>
      <c r="K3360" s="130">
        <v>0</v>
      </c>
      <c r="O3360" s="205">
        <v>62979</v>
      </c>
    </row>
    <row r="3361" spans="2:15" x14ac:dyDescent="0.2">
      <c r="B3361" s="130" t="s">
        <v>655</v>
      </c>
      <c r="D3361" s="130" t="s">
        <v>656</v>
      </c>
      <c r="F3361" s="130">
        <v>45472</v>
      </c>
      <c r="I3361" s="130">
        <v>0</v>
      </c>
      <c r="K3361" s="130">
        <v>0</v>
      </c>
      <c r="O3361" s="205">
        <v>45472</v>
      </c>
    </row>
    <row r="3362" spans="2:15" x14ac:dyDescent="0.2">
      <c r="B3362" s="130" t="s">
        <v>665</v>
      </c>
      <c r="D3362" s="130" t="s">
        <v>666</v>
      </c>
      <c r="F3362" s="130">
        <v>105729</v>
      </c>
      <c r="I3362" s="130">
        <v>0</v>
      </c>
      <c r="K3362" s="130">
        <v>0</v>
      </c>
      <c r="O3362" s="205">
        <v>105729</v>
      </c>
    </row>
    <row r="3363" spans="2:15" x14ac:dyDescent="0.2">
      <c r="B3363" s="130" t="s">
        <v>983</v>
      </c>
      <c r="D3363" s="130" t="s">
        <v>984</v>
      </c>
      <c r="F3363" s="130">
        <v>126920</v>
      </c>
      <c r="I3363" s="130">
        <v>0</v>
      </c>
      <c r="K3363" s="130">
        <v>0</v>
      </c>
      <c r="O3363" s="205">
        <v>126920</v>
      </c>
    </row>
    <row r="3364" spans="2:15" x14ac:dyDescent="0.2">
      <c r="B3364" s="130" t="s">
        <v>693</v>
      </c>
      <c r="D3364" s="130" t="s">
        <v>694</v>
      </c>
      <c r="F3364" s="130">
        <v>213708</v>
      </c>
      <c r="I3364" s="130">
        <v>0</v>
      </c>
      <c r="K3364" s="130">
        <v>0</v>
      </c>
      <c r="O3364" s="205">
        <v>213708</v>
      </c>
    </row>
    <row r="3365" spans="2:15" x14ac:dyDescent="0.2">
      <c r="B3365" s="130" t="s">
        <v>696</v>
      </c>
      <c r="D3365" s="130" t="s">
        <v>697</v>
      </c>
      <c r="F3365" s="130">
        <v>470360</v>
      </c>
      <c r="I3365" s="130">
        <v>0</v>
      </c>
      <c r="K3365" s="130">
        <v>0</v>
      </c>
      <c r="O3365" s="205">
        <v>470360</v>
      </c>
    </row>
    <row r="3366" spans="2:15" x14ac:dyDescent="0.2">
      <c r="B3366" s="130" t="s">
        <v>708</v>
      </c>
      <c r="D3366" s="130" t="s">
        <v>709</v>
      </c>
      <c r="F3366" s="130">
        <v>4151</v>
      </c>
      <c r="I3366" s="130">
        <v>0</v>
      </c>
      <c r="K3366" s="130">
        <v>0</v>
      </c>
      <c r="O3366" s="205">
        <v>4151</v>
      </c>
    </row>
    <row r="3367" spans="2:15" x14ac:dyDescent="0.2">
      <c r="B3367" s="130" t="s">
        <v>714</v>
      </c>
      <c r="D3367" s="130" t="s">
        <v>715</v>
      </c>
      <c r="F3367" s="130">
        <v>63204</v>
      </c>
      <c r="I3367" s="130">
        <v>0</v>
      </c>
      <c r="K3367" s="130">
        <v>0</v>
      </c>
      <c r="O3367" s="205">
        <v>63204</v>
      </c>
    </row>
    <row r="3368" spans="2:15" x14ac:dyDescent="0.2">
      <c r="B3368" s="130" t="s">
        <v>161</v>
      </c>
      <c r="D3368" s="130" t="s">
        <v>160</v>
      </c>
      <c r="F3368" s="130">
        <v>3696536</v>
      </c>
      <c r="I3368" s="130">
        <v>0</v>
      </c>
      <c r="K3368" s="130">
        <v>0</v>
      </c>
      <c r="O3368" s="205">
        <v>3696536</v>
      </c>
    </row>
    <row r="3369" spans="2:15" x14ac:dyDescent="0.2">
      <c r="B3369" s="130" t="s">
        <v>735</v>
      </c>
      <c r="D3369" s="130" t="s">
        <v>736</v>
      </c>
      <c r="F3369" s="130">
        <v>241870</v>
      </c>
      <c r="I3369" s="130">
        <v>0</v>
      </c>
      <c r="K3369" s="130">
        <v>0</v>
      </c>
      <c r="O3369" s="205">
        <v>241870</v>
      </c>
    </row>
    <row r="3370" spans="2:15" x14ac:dyDescent="0.2">
      <c r="B3370" s="130" t="s">
        <v>752</v>
      </c>
      <c r="D3370" s="130" t="s">
        <v>753</v>
      </c>
      <c r="F3370" s="130">
        <v>41810</v>
      </c>
      <c r="I3370" s="130">
        <v>0</v>
      </c>
      <c r="K3370" s="130">
        <v>0</v>
      </c>
      <c r="O3370" s="205">
        <v>41810</v>
      </c>
    </row>
    <row r="3371" spans="2:15" x14ac:dyDescent="0.2">
      <c r="B3371" s="130" t="s">
        <v>754</v>
      </c>
      <c r="D3371" s="130" t="s">
        <v>755</v>
      </c>
      <c r="F3371" s="130">
        <v>317300</v>
      </c>
      <c r="I3371" s="130">
        <v>0</v>
      </c>
      <c r="K3371" s="130">
        <v>0</v>
      </c>
      <c r="O3371" s="205">
        <v>317300</v>
      </c>
    </row>
    <row r="3372" spans="2:15" x14ac:dyDescent="0.2">
      <c r="B3372" s="130" t="s">
        <v>842</v>
      </c>
      <c r="D3372" s="130">
        <v>79580396</v>
      </c>
      <c r="F3372" s="130">
        <v>1547550</v>
      </c>
      <c r="I3372" s="130">
        <v>0</v>
      </c>
      <c r="K3372" s="130">
        <v>0</v>
      </c>
      <c r="O3372" s="205">
        <v>1547550</v>
      </c>
    </row>
    <row r="3373" spans="2:15" x14ac:dyDescent="0.2">
      <c r="B3373" s="130" t="s">
        <v>871</v>
      </c>
      <c r="D3373" s="130" t="s">
        <v>872</v>
      </c>
      <c r="F3373" s="130">
        <v>45749</v>
      </c>
      <c r="I3373" s="130">
        <v>0</v>
      </c>
      <c r="K3373" s="130">
        <v>0</v>
      </c>
      <c r="O3373" s="205">
        <v>45749</v>
      </c>
    </row>
    <row r="3374" spans="2:15" x14ac:dyDescent="0.2">
      <c r="B3374" s="130" t="s">
        <v>878</v>
      </c>
      <c r="D3374" s="130" t="s">
        <v>879</v>
      </c>
      <c r="F3374" s="130">
        <v>1015066</v>
      </c>
      <c r="I3374" s="130">
        <v>242449</v>
      </c>
      <c r="K3374" s="130">
        <v>0</v>
      </c>
      <c r="O3374" s="205">
        <v>1257515</v>
      </c>
    </row>
    <row r="3375" spans="2:15" x14ac:dyDescent="0.2">
      <c r="B3375" s="130" t="s">
        <v>880</v>
      </c>
      <c r="D3375" s="130" t="s">
        <v>881</v>
      </c>
      <c r="F3375" s="130">
        <v>314123</v>
      </c>
      <c r="I3375" s="130">
        <v>0</v>
      </c>
      <c r="K3375" s="130">
        <v>0</v>
      </c>
      <c r="O3375" s="205">
        <v>314123</v>
      </c>
    </row>
    <row r="3376" spans="2:15" x14ac:dyDescent="0.2">
      <c r="B3376" s="130" t="s">
        <v>897</v>
      </c>
      <c r="D3376" s="130" t="s">
        <v>898</v>
      </c>
      <c r="F3376" s="130">
        <v>219154</v>
      </c>
      <c r="I3376" s="130">
        <v>0</v>
      </c>
      <c r="K3376" s="130">
        <v>0</v>
      </c>
      <c r="O3376" s="205">
        <v>219154</v>
      </c>
    </row>
    <row r="3377" spans="1:15" x14ac:dyDescent="0.2">
      <c r="B3377" s="130" t="s">
        <v>946</v>
      </c>
      <c r="D3377" s="130" t="s">
        <v>947</v>
      </c>
      <c r="F3377" s="130">
        <v>54976</v>
      </c>
      <c r="I3377" s="130">
        <v>0</v>
      </c>
      <c r="K3377" s="130">
        <v>0</v>
      </c>
      <c r="O3377" s="205">
        <v>54976</v>
      </c>
    </row>
    <row r="3378" spans="1:15" x14ac:dyDescent="0.2">
      <c r="A3378" s="130" t="s">
        <v>1361</v>
      </c>
      <c r="F3378" s="130">
        <v>286941</v>
      </c>
      <c r="I3378" s="130">
        <v>0</v>
      </c>
      <c r="K3378" s="130">
        <v>0</v>
      </c>
      <c r="O3378" s="205">
        <v>286941</v>
      </c>
    </row>
    <row r="3379" spans="1:15" x14ac:dyDescent="0.2">
      <c r="B3379" s="130" t="s">
        <v>497</v>
      </c>
      <c r="D3379" s="130" t="s">
        <v>498</v>
      </c>
      <c r="F3379" s="130">
        <v>2148</v>
      </c>
      <c r="I3379" s="130">
        <v>0</v>
      </c>
      <c r="K3379" s="130">
        <v>0</v>
      </c>
      <c r="O3379" s="205">
        <v>2148</v>
      </c>
    </row>
    <row r="3380" spans="1:15" x14ac:dyDescent="0.2">
      <c r="B3380" s="130" t="s">
        <v>575</v>
      </c>
      <c r="D3380" s="130" t="s">
        <v>576</v>
      </c>
      <c r="F3380" s="130">
        <v>67006</v>
      </c>
      <c r="I3380" s="130">
        <v>0</v>
      </c>
      <c r="K3380" s="130">
        <v>0</v>
      </c>
      <c r="O3380" s="205">
        <v>67006</v>
      </c>
    </row>
    <row r="3381" spans="1:15" x14ac:dyDescent="0.2">
      <c r="B3381" s="130" t="s">
        <v>161</v>
      </c>
      <c r="D3381" s="130" t="s">
        <v>160</v>
      </c>
      <c r="F3381" s="130">
        <v>77283</v>
      </c>
      <c r="I3381" s="130">
        <v>0</v>
      </c>
      <c r="K3381" s="130">
        <v>0</v>
      </c>
      <c r="O3381" s="205">
        <v>77283</v>
      </c>
    </row>
    <row r="3382" spans="1:15" x14ac:dyDescent="0.2">
      <c r="B3382" s="130" t="s">
        <v>878</v>
      </c>
      <c r="D3382" s="130" t="s">
        <v>879</v>
      </c>
      <c r="F3382" s="130">
        <v>140504</v>
      </c>
      <c r="I3382" s="130">
        <v>0</v>
      </c>
      <c r="K3382" s="130">
        <v>0</v>
      </c>
      <c r="O3382" s="205">
        <v>140504</v>
      </c>
    </row>
    <row r="3383" spans="1:15" x14ac:dyDescent="0.2">
      <c r="A3383" s="130" t="s">
        <v>1362</v>
      </c>
      <c r="F3383" s="130">
        <v>13303825.25</v>
      </c>
      <c r="I3383" s="130">
        <v>124203683.61</v>
      </c>
      <c r="K3383" s="130">
        <v>0</v>
      </c>
      <c r="O3383" s="205">
        <v>137507508.86000001</v>
      </c>
    </row>
    <row r="3384" spans="1:15" x14ac:dyDescent="0.2">
      <c r="B3384" s="130" t="s">
        <v>380</v>
      </c>
      <c r="D3384" s="130" t="s">
        <v>381</v>
      </c>
      <c r="F3384" s="130">
        <v>0</v>
      </c>
      <c r="I3384" s="130">
        <v>880460</v>
      </c>
      <c r="K3384" s="130">
        <v>0</v>
      </c>
      <c r="O3384" s="205">
        <v>880460</v>
      </c>
    </row>
    <row r="3385" spans="1:15" x14ac:dyDescent="0.2">
      <c r="B3385" s="130" t="s">
        <v>404</v>
      </c>
      <c r="D3385" s="130" t="s">
        <v>405</v>
      </c>
      <c r="F3385" s="130">
        <v>0</v>
      </c>
      <c r="I3385" s="130">
        <v>43365</v>
      </c>
      <c r="K3385" s="130">
        <v>0</v>
      </c>
      <c r="O3385" s="205">
        <v>43365</v>
      </c>
    </row>
    <row r="3386" spans="1:15" x14ac:dyDescent="0.2">
      <c r="B3386" s="130" t="s">
        <v>421</v>
      </c>
      <c r="D3386" s="130" t="s">
        <v>422</v>
      </c>
      <c r="F3386" s="130">
        <v>2543866.25</v>
      </c>
      <c r="I3386" s="130">
        <v>2745072.6</v>
      </c>
      <c r="K3386" s="130">
        <v>0</v>
      </c>
      <c r="O3386" s="205">
        <v>5288938.8499999996</v>
      </c>
    </row>
    <row r="3387" spans="1:15" x14ac:dyDescent="0.2">
      <c r="B3387" s="130" t="s">
        <v>435</v>
      </c>
      <c r="D3387" s="130" t="s">
        <v>436</v>
      </c>
      <c r="F3387" s="130">
        <v>0</v>
      </c>
      <c r="I3387" s="130">
        <v>95000</v>
      </c>
      <c r="K3387" s="130">
        <v>0</v>
      </c>
      <c r="O3387" s="205">
        <v>95000</v>
      </c>
    </row>
    <row r="3388" spans="1:15" x14ac:dyDescent="0.2">
      <c r="B3388" s="130" t="s">
        <v>437</v>
      </c>
      <c r="D3388" s="130" t="s">
        <v>438</v>
      </c>
      <c r="F3388" s="130">
        <v>0</v>
      </c>
      <c r="I3388" s="130">
        <v>871530</v>
      </c>
      <c r="K3388" s="130">
        <v>0</v>
      </c>
      <c r="O3388" s="205">
        <v>871530</v>
      </c>
    </row>
    <row r="3389" spans="1:15" x14ac:dyDescent="0.2">
      <c r="B3389" s="130" t="s">
        <v>442</v>
      </c>
      <c r="D3389" s="130" t="s">
        <v>443</v>
      </c>
      <c r="F3389" s="130">
        <v>963101</v>
      </c>
      <c r="I3389" s="130">
        <v>1750647</v>
      </c>
      <c r="K3389" s="130">
        <v>0</v>
      </c>
      <c r="O3389" s="205">
        <v>2713748</v>
      </c>
    </row>
    <row r="3390" spans="1:15" x14ac:dyDescent="0.2">
      <c r="B3390" s="130" t="s">
        <v>473</v>
      </c>
      <c r="D3390" s="130" t="s">
        <v>474</v>
      </c>
      <c r="F3390" s="130">
        <v>0</v>
      </c>
      <c r="I3390" s="130">
        <v>4152</v>
      </c>
      <c r="K3390" s="130">
        <v>0</v>
      </c>
      <c r="O3390" s="205">
        <v>4152</v>
      </c>
    </row>
    <row r="3391" spans="1:15" x14ac:dyDescent="0.2">
      <c r="B3391" s="130" t="s">
        <v>497</v>
      </c>
      <c r="D3391" s="130" t="s">
        <v>498</v>
      </c>
      <c r="F3391" s="130">
        <v>0</v>
      </c>
      <c r="I3391" s="130">
        <v>104900</v>
      </c>
      <c r="K3391" s="130">
        <v>0</v>
      </c>
      <c r="O3391" s="205">
        <v>104900</v>
      </c>
    </row>
    <row r="3392" spans="1:15" x14ac:dyDescent="0.2">
      <c r="B3392" s="130" t="s">
        <v>499</v>
      </c>
      <c r="D3392" s="130" t="s">
        <v>500</v>
      </c>
      <c r="F3392" s="130">
        <v>0</v>
      </c>
      <c r="I3392" s="130">
        <v>119700</v>
      </c>
      <c r="K3392" s="130">
        <v>0</v>
      </c>
      <c r="O3392" s="205">
        <v>119700</v>
      </c>
    </row>
    <row r="3393" spans="2:15" x14ac:dyDescent="0.2">
      <c r="B3393" s="130" t="s">
        <v>501</v>
      </c>
      <c r="D3393" s="130" t="s">
        <v>502</v>
      </c>
      <c r="F3393" s="130">
        <v>0</v>
      </c>
      <c r="I3393" s="130">
        <v>134086</v>
      </c>
      <c r="K3393" s="130">
        <v>0</v>
      </c>
      <c r="O3393" s="205">
        <v>134086</v>
      </c>
    </row>
    <row r="3394" spans="2:15" x14ac:dyDescent="0.2">
      <c r="B3394" s="130" t="s">
        <v>503</v>
      </c>
      <c r="D3394" s="130" t="s">
        <v>504</v>
      </c>
      <c r="F3394" s="130">
        <v>0</v>
      </c>
      <c r="I3394" s="130">
        <v>52186</v>
      </c>
      <c r="K3394" s="130">
        <v>0</v>
      </c>
      <c r="O3394" s="205">
        <v>52186</v>
      </c>
    </row>
    <row r="3395" spans="2:15" x14ac:dyDescent="0.2">
      <c r="B3395" s="130" t="s">
        <v>505</v>
      </c>
      <c r="D3395" s="130" t="s">
        <v>506</v>
      </c>
      <c r="F3395" s="130">
        <v>0</v>
      </c>
      <c r="I3395" s="130">
        <v>1848046</v>
      </c>
      <c r="K3395" s="130">
        <v>0</v>
      </c>
      <c r="O3395" s="205">
        <v>1848046</v>
      </c>
    </row>
    <row r="3396" spans="2:15" x14ac:dyDescent="0.2">
      <c r="B3396" s="130" t="s">
        <v>509</v>
      </c>
      <c r="D3396" s="130" t="s">
        <v>510</v>
      </c>
      <c r="F3396" s="130">
        <v>0</v>
      </c>
      <c r="I3396" s="130">
        <v>349600</v>
      </c>
      <c r="K3396" s="130">
        <v>0</v>
      </c>
      <c r="O3396" s="205">
        <v>349600</v>
      </c>
    </row>
    <row r="3397" spans="2:15" x14ac:dyDescent="0.2">
      <c r="B3397" s="130" t="s">
        <v>518</v>
      </c>
      <c r="D3397" s="130" t="s">
        <v>519</v>
      </c>
      <c r="F3397" s="130">
        <v>0</v>
      </c>
      <c r="I3397" s="130">
        <v>1457300</v>
      </c>
      <c r="K3397" s="130">
        <v>0</v>
      </c>
      <c r="O3397" s="205">
        <v>1457300</v>
      </c>
    </row>
    <row r="3398" spans="2:15" x14ac:dyDescent="0.2">
      <c r="B3398" s="130" t="s">
        <v>520</v>
      </c>
      <c r="D3398" s="130" t="s">
        <v>521</v>
      </c>
      <c r="F3398" s="130">
        <v>0</v>
      </c>
      <c r="I3398" s="130">
        <v>682053</v>
      </c>
      <c r="K3398" s="130">
        <v>0</v>
      </c>
      <c r="O3398" s="205">
        <v>682053</v>
      </c>
    </row>
    <row r="3399" spans="2:15" x14ac:dyDescent="0.2">
      <c r="B3399" s="130" t="s">
        <v>535</v>
      </c>
      <c r="D3399" s="130" t="s">
        <v>536</v>
      </c>
      <c r="F3399" s="130">
        <v>0</v>
      </c>
      <c r="I3399" s="130">
        <v>246620</v>
      </c>
      <c r="K3399" s="130">
        <v>0</v>
      </c>
      <c r="O3399" s="205">
        <v>246620</v>
      </c>
    </row>
    <row r="3400" spans="2:15" x14ac:dyDescent="0.2">
      <c r="B3400" s="130" t="s">
        <v>538</v>
      </c>
      <c r="D3400" s="130" t="s">
        <v>539</v>
      </c>
      <c r="F3400" s="130">
        <v>0</v>
      </c>
      <c r="I3400" s="130">
        <v>808604</v>
      </c>
      <c r="K3400" s="130">
        <v>0</v>
      </c>
      <c r="O3400" s="205">
        <v>808604</v>
      </c>
    </row>
    <row r="3401" spans="2:15" x14ac:dyDescent="0.2">
      <c r="B3401" s="130" t="s">
        <v>555</v>
      </c>
      <c r="D3401" s="130" t="s">
        <v>556</v>
      </c>
      <c r="F3401" s="130">
        <v>38361</v>
      </c>
      <c r="I3401" s="130">
        <v>443704</v>
      </c>
      <c r="K3401" s="130">
        <v>0</v>
      </c>
      <c r="O3401" s="205">
        <v>482065</v>
      </c>
    </row>
    <row r="3402" spans="2:15" x14ac:dyDescent="0.2">
      <c r="B3402" s="130" t="s">
        <v>148</v>
      </c>
      <c r="D3402" s="130" t="s">
        <v>147</v>
      </c>
      <c r="F3402" s="130">
        <v>0</v>
      </c>
      <c r="I3402" s="130">
        <v>4889455</v>
      </c>
      <c r="K3402" s="130">
        <v>0</v>
      </c>
      <c r="O3402" s="205">
        <v>4889455</v>
      </c>
    </row>
    <row r="3403" spans="2:15" x14ac:dyDescent="0.2">
      <c r="B3403" s="130" t="s">
        <v>563</v>
      </c>
      <c r="D3403" s="130" t="s">
        <v>564</v>
      </c>
      <c r="F3403" s="130">
        <v>0</v>
      </c>
      <c r="I3403" s="130">
        <v>37022945.009999998</v>
      </c>
      <c r="K3403" s="130">
        <v>0</v>
      </c>
      <c r="O3403" s="205">
        <v>37022945.009999998</v>
      </c>
    </row>
    <row r="3404" spans="2:15" x14ac:dyDescent="0.2">
      <c r="B3404" s="130" t="s">
        <v>581</v>
      </c>
      <c r="D3404" s="130" t="s">
        <v>582</v>
      </c>
      <c r="F3404" s="130">
        <v>0</v>
      </c>
      <c r="I3404" s="130">
        <v>88784</v>
      </c>
      <c r="K3404" s="130">
        <v>0</v>
      </c>
      <c r="O3404" s="205">
        <v>88784</v>
      </c>
    </row>
    <row r="3405" spans="2:15" x14ac:dyDescent="0.2">
      <c r="B3405" s="130" t="s">
        <v>590</v>
      </c>
      <c r="D3405" s="130" t="s">
        <v>591</v>
      </c>
      <c r="F3405" s="130">
        <v>0</v>
      </c>
      <c r="I3405" s="130">
        <v>128250</v>
      </c>
      <c r="K3405" s="130">
        <v>0</v>
      </c>
      <c r="O3405" s="205">
        <v>128250</v>
      </c>
    </row>
    <row r="3406" spans="2:15" x14ac:dyDescent="0.2">
      <c r="B3406" s="130" t="s">
        <v>603</v>
      </c>
      <c r="D3406" s="130" t="s">
        <v>604</v>
      </c>
      <c r="F3406" s="130">
        <v>0</v>
      </c>
      <c r="I3406" s="130">
        <v>32300</v>
      </c>
      <c r="K3406" s="130">
        <v>0</v>
      </c>
      <c r="O3406" s="205">
        <v>32300</v>
      </c>
    </row>
    <row r="3407" spans="2:15" x14ac:dyDescent="0.2">
      <c r="B3407" s="130" t="s">
        <v>621</v>
      </c>
      <c r="D3407" s="130" t="s">
        <v>622</v>
      </c>
      <c r="F3407" s="130">
        <v>0</v>
      </c>
      <c r="I3407" s="130">
        <v>62980</v>
      </c>
      <c r="K3407" s="130">
        <v>0</v>
      </c>
      <c r="O3407" s="205">
        <v>62980</v>
      </c>
    </row>
    <row r="3408" spans="2:15" x14ac:dyDescent="0.2">
      <c r="B3408" s="130" t="s">
        <v>634</v>
      </c>
      <c r="D3408" s="130" t="s">
        <v>635</v>
      </c>
      <c r="F3408" s="130">
        <v>0</v>
      </c>
      <c r="I3408" s="130">
        <v>11741</v>
      </c>
      <c r="K3408" s="130">
        <v>0</v>
      </c>
      <c r="O3408" s="205">
        <v>11741</v>
      </c>
    </row>
    <row r="3409" spans="2:15" x14ac:dyDescent="0.2">
      <c r="B3409" s="130" t="s">
        <v>154</v>
      </c>
      <c r="D3409" s="130" t="s">
        <v>153</v>
      </c>
      <c r="F3409" s="130">
        <v>627000</v>
      </c>
      <c r="I3409" s="130">
        <v>843600</v>
      </c>
      <c r="K3409" s="130">
        <v>0</v>
      </c>
      <c r="O3409" s="205">
        <v>1470600</v>
      </c>
    </row>
    <row r="3410" spans="2:15" x14ac:dyDescent="0.2">
      <c r="B3410" s="130" t="s">
        <v>655</v>
      </c>
      <c r="D3410" s="130" t="s">
        <v>656</v>
      </c>
      <c r="F3410" s="130">
        <v>0</v>
      </c>
      <c r="I3410" s="130">
        <v>167678</v>
      </c>
      <c r="K3410" s="130">
        <v>0</v>
      </c>
      <c r="O3410" s="205">
        <v>167678</v>
      </c>
    </row>
    <row r="3411" spans="2:15" x14ac:dyDescent="0.2">
      <c r="B3411" s="130" t="s">
        <v>663</v>
      </c>
      <c r="D3411" s="130" t="s">
        <v>664</v>
      </c>
      <c r="F3411" s="130">
        <v>0</v>
      </c>
      <c r="I3411" s="130">
        <v>395200</v>
      </c>
      <c r="K3411" s="130">
        <v>0</v>
      </c>
      <c r="O3411" s="205">
        <v>395200</v>
      </c>
    </row>
    <row r="3412" spans="2:15" x14ac:dyDescent="0.2">
      <c r="B3412" s="130" t="s">
        <v>665</v>
      </c>
      <c r="D3412" s="130" t="s">
        <v>666</v>
      </c>
      <c r="F3412" s="130">
        <v>47149</v>
      </c>
      <c r="I3412" s="130">
        <v>361300</v>
      </c>
      <c r="K3412" s="130">
        <v>0</v>
      </c>
      <c r="O3412" s="205">
        <v>408449</v>
      </c>
    </row>
    <row r="3413" spans="2:15" x14ac:dyDescent="0.2">
      <c r="B3413" s="130" t="s">
        <v>671</v>
      </c>
      <c r="D3413" s="130" t="s">
        <v>672</v>
      </c>
      <c r="F3413" s="130">
        <v>0</v>
      </c>
      <c r="I3413" s="130">
        <v>54477</v>
      </c>
      <c r="K3413" s="130">
        <v>0</v>
      </c>
      <c r="O3413" s="205">
        <v>54477</v>
      </c>
    </row>
    <row r="3414" spans="2:15" x14ac:dyDescent="0.2">
      <c r="B3414" s="130" t="s">
        <v>675</v>
      </c>
      <c r="D3414" s="130" t="s">
        <v>676</v>
      </c>
      <c r="F3414" s="130">
        <v>0</v>
      </c>
      <c r="I3414" s="130">
        <v>1515687</v>
      </c>
      <c r="K3414" s="130">
        <v>0</v>
      </c>
      <c r="O3414" s="205">
        <v>1515687</v>
      </c>
    </row>
    <row r="3415" spans="2:15" x14ac:dyDescent="0.2">
      <c r="B3415" s="130" t="s">
        <v>680</v>
      </c>
      <c r="D3415" s="130">
        <v>8000885190</v>
      </c>
      <c r="F3415" s="130">
        <v>0</v>
      </c>
      <c r="I3415" s="130">
        <v>3554900</v>
      </c>
      <c r="K3415" s="130">
        <v>0</v>
      </c>
      <c r="O3415" s="205">
        <v>3554900</v>
      </c>
    </row>
    <row r="3416" spans="2:15" x14ac:dyDescent="0.2">
      <c r="B3416" s="130" t="s">
        <v>684</v>
      </c>
      <c r="D3416" s="130" t="s">
        <v>685</v>
      </c>
      <c r="F3416" s="130">
        <v>0</v>
      </c>
      <c r="I3416" s="130">
        <v>157149</v>
      </c>
      <c r="K3416" s="130">
        <v>0</v>
      </c>
      <c r="O3416" s="205">
        <v>157149</v>
      </c>
    </row>
    <row r="3417" spans="2:15" x14ac:dyDescent="0.2">
      <c r="B3417" s="130" t="s">
        <v>686</v>
      </c>
      <c r="D3417" s="130" t="s">
        <v>687</v>
      </c>
      <c r="F3417" s="130">
        <v>0</v>
      </c>
      <c r="I3417" s="130">
        <v>1756</v>
      </c>
      <c r="K3417" s="130">
        <v>0</v>
      </c>
      <c r="O3417" s="205">
        <v>1756</v>
      </c>
    </row>
    <row r="3418" spans="2:15" x14ac:dyDescent="0.2">
      <c r="B3418" s="130" t="s">
        <v>691</v>
      </c>
      <c r="D3418" s="130" t="s">
        <v>692</v>
      </c>
      <c r="F3418" s="130">
        <v>0</v>
      </c>
      <c r="I3418" s="130">
        <v>142190</v>
      </c>
      <c r="K3418" s="130">
        <v>0</v>
      </c>
      <c r="O3418" s="205">
        <v>142190</v>
      </c>
    </row>
    <row r="3419" spans="2:15" x14ac:dyDescent="0.2">
      <c r="B3419" s="130" t="s">
        <v>693</v>
      </c>
      <c r="D3419" s="130" t="s">
        <v>694</v>
      </c>
      <c r="F3419" s="130">
        <v>37620</v>
      </c>
      <c r="I3419" s="130">
        <v>246012</v>
      </c>
      <c r="K3419" s="130">
        <v>0</v>
      </c>
      <c r="O3419" s="205">
        <v>283632</v>
      </c>
    </row>
    <row r="3420" spans="2:15" x14ac:dyDescent="0.2">
      <c r="B3420" s="130" t="s">
        <v>696</v>
      </c>
      <c r="D3420" s="130" t="s">
        <v>697</v>
      </c>
      <c r="F3420" s="130">
        <v>183887</v>
      </c>
      <c r="I3420" s="130">
        <v>1337283</v>
      </c>
      <c r="K3420" s="130">
        <v>0</v>
      </c>
      <c r="O3420" s="205">
        <v>1521170</v>
      </c>
    </row>
    <row r="3421" spans="2:15" x14ac:dyDescent="0.2">
      <c r="B3421" s="130" t="s">
        <v>699</v>
      </c>
      <c r="D3421" s="130" t="s">
        <v>700</v>
      </c>
      <c r="F3421" s="130">
        <v>0</v>
      </c>
      <c r="I3421" s="130">
        <v>42560</v>
      </c>
      <c r="K3421" s="130">
        <v>0</v>
      </c>
      <c r="O3421" s="205">
        <v>42560</v>
      </c>
    </row>
    <row r="3422" spans="2:15" x14ac:dyDescent="0.2">
      <c r="B3422" s="130" t="s">
        <v>712</v>
      </c>
      <c r="D3422" s="130" t="s">
        <v>713</v>
      </c>
      <c r="F3422" s="130">
        <v>0</v>
      </c>
      <c r="I3422" s="130">
        <v>40691</v>
      </c>
      <c r="K3422" s="130">
        <v>0</v>
      </c>
      <c r="O3422" s="205">
        <v>40691</v>
      </c>
    </row>
    <row r="3423" spans="2:15" x14ac:dyDescent="0.2">
      <c r="B3423" s="130" t="s">
        <v>159</v>
      </c>
      <c r="D3423" s="130" t="s">
        <v>158</v>
      </c>
      <c r="F3423" s="130">
        <v>0</v>
      </c>
      <c r="I3423" s="130">
        <v>3944400</v>
      </c>
      <c r="K3423" s="130">
        <v>0</v>
      </c>
      <c r="O3423" s="205">
        <v>3944400</v>
      </c>
    </row>
    <row r="3424" spans="2:15" x14ac:dyDescent="0.2">
      <c r="B3424" s="130" t="s">
        <v>161</v>
      </c>
      <c r="D3424" s="130" t="s">
        <v>160</v>
      </c>
      <c r="F3424" s="130">
        <v>4128517</v>
      </c>
      <c r="I3424" s="130">
        <v>23325216</v>
      </c>
      <c r="K3424" s="130">
        <v>0</v>
      </c>
      <c r="O3424" s="205">
        <v>27453733</v>
      </c>
    </row>
    <row r="3425" spans="2:15" x14ac:dyDescent="0.2">
      <c r="B3425" s="130" t="s">
        <v>735</v>
      </c>
      <c r="D3425" s="130" t="s">
        <v>736</v>
      </c>
      <c r="F3425" s="130">
        <v>0</v>
      </c>
      <c r="I3425" s="130">
        <v>720385</v>
      </c>
      <c r="K3425" s="130">
        <v>0</v>
      </c>
      <c r="O3425" s="205">
        <v>720385</v>
      </c>
    </row>
    <row r="3426" spans="2:15" x14ac:dyDescent="0.2">
      <c r="B3426" s="130" t="s">
        <v>746</v>
      </c>
      <c r="D3426" s="130" t="s">
        <v>747</v>
      </c>
      <c r="F3426" s="130">
        <v>0</v>
      </c>
      <c r="I3426" s="130">
        <v>605910</v>
      </c>
      <c r="K3426" s="130">
        <v>0</v>
      </c>
      <c r="O3426" s="205">
        <v>605910</v>
      </c>
    </row>
    <row r="3427" spans="2:15" x14ac:dyDescent="0.2">
      <c r="B3427" s="130" t="s">
        <v>768</v>
      </c>
      <c r="D3427" s="130" t="s">
        <v>769</v>
      </c>
      <c r="F3427" s="130">
        <v>4617072</v>
      </c>
      <c r="I3427" s="130">
        <v>0</v>
      </c>
      <c r="K3427" s="130">
        <v>0</v>
      </c>
      <c r="O3427" s="205">
        <v>4617072</v>
      </c>
    </row>
    <row r="3428" spans="2:15" x14ac:dyDescent="0.2">
      <c r="B3428" s="130" t="s">
        <v>776</v>
      </c>
      <c r="D3428" s="130" t="s">
        <v>777</v>
      </c>
      <c r="F3428" s="130">
        <v>0</v>
      </c>
      <c r="I3428" s="130">
        <v>47836</v>
      </c>
      <c r="K3428" s="130">
        <v>0</v>
      </c>
      <c r="O3428" s="205">
        <v>47836</v>
      </c>
    </row>
    <row r="3429" spans="2:15" x14ac:dyDescent="0.2">
      <c r="B3429" s="130" t="s">
        <v>780</v>
      </c>
      <c r="D3429" s="130" t="s">
        <v>781</v>
      </c>
      <c r="F3429" s="130">
        <v>0</v>
      </c>
      <c r="I3429" s="130">
        <v>41525</v>
      </c>
      <c r="K3429" s="130">
        <v>0</v>
      </c>
      <c r="O3429" s="205">
        <v>41525</v>
      </c>
    </row>
    <row r="3430" spans="2:15" x14ac:dyDescent="0.2">
      <c r="B3430" s="130" t="s">
        <v>804</v>
      </c>
      <c r="D3430" s="130" t="s">
        <v>805</v>
      </c>
      <c r="F3430" s="130">
        <v>0</v>
      </c>
      <c r="I3430" s="130">
        <v>8000</v>
      </c>
      <c r="K3430" s="130">
        <v>0</v>
      </c>
      <c r="O3430" s="205">
        <v>8000</v>
      </c>
    </row>
    <row r="3431" spans="2:15" x14ac:dyDescent="0.2">
      <c r="B3431" s="130" t="s">
        <v>806</v>
      </c>
      <c r="D3431" s="130" t="s">
        <v>807</v>
      </c>
      <c r="F3431" s="130">
        <v>0</v>
      </c>
      <c r="I3431" s="130">
        <v>563630</v>
      </c>
      <c r="K3431" s="130">
        <v>0</v>
      </c>
      <c r="O3431" s="205">
        <v>563630</v>
      </c>
    </row>
    <row r="3432" spans="2:15" x14ac:dyDescent="0.2">
      <c r="B3432" s="130" t="s">
        <v>826</v>
      </c>
      <c r="D3432" s="130" t="s">
        <v>827</v>
      </c>
      <c r="F3432" s="130">
        <v>0</v>
      </c>
      <c r="I3432" s="130">
        <v>113050</v>
      </c>
      <c r="K3432" s="130">
        <v>0</v>
      </c>
      <c r="O3432" s="205">
        <v>113050</v>
      </c>
    </row>
    <row r="3433" spans="2:15" x14ac:dyDescent="0.2">
      <c r="B3433" s="130" t="s">
        <v>828</v>
      </c>
      <c r="D3433" s="130" t="s">
        <v>829</v>
      </c>
      <c r="F3433" s="130">
        <v>0</v>
      </c>
      <c r="I3433" s="130">
        <v>81700</v>
      </c>
      <c r="K3433" s="130">
        <v>0</v>
      </c>
      <c r="O3433" s="205">
        <v>81700</v>
      </c>
    </row>
    <row r="3434" spans="2:15" x14ac:dyDescent="0.2">
      <c r="B3434" s="130" t="s">
        <v>869</v>
      </c>
      <c r="D3434" s="130" t="s">
        <v>870</v>
      </c>
      <c r="F3434" s="130">
        <v>0</v>
      </c>
      <c r="I3434" s="130">
        <v>4053598</v>
      </c>
      <c r="K3434" s="130">
        <v>0</v>
      </c>
      <c r="O3434" s="205">
        <v>4053598</v>
      </c>
    </row>
    <row r="3435" spans="2:15" x14ac:dyDescent="0.2">
      <c r="B3435" s="130" t="s">
        <v>878</v>
      </c>
      <c r="D3435" s="130" t="s">
        <v>879</v>
      </c>
      <c r="F3435" s="130">
        <v>0</v>
      </c>
      <c r="I3435" s="130">
        <v>605127</v>
      </c>
      <c r="K3435" s="130">
        <v>0</v>
      </c>
      <c r="O3435" s="205">
        <v>605127</v>
      </c>
    </row>
    <row r="3436" spans="2:15" x14ac:dyDescent="0.2">
      <c r="B3436" s="130" t="s">
        <v>880</v>
      </c>
      <c r="D3436" s="130" t="s">
        <v>881</v>
      </c>
      <c r="F3436" s="130">
        <v>0</v>
      </c>
      <c r="I3436" s="130">
        <v>251087</v>
      </c>
      <c r="K3436" s="130">
        <v>0</v>
      </c>
      <c r="O3436" s="205">
        <v>251087</v>
      </c>
    </row>
    <row r="3437" spans="2:15" x14ac:dyDescent="0.2">
      <c r="B3437" s="130" t="s">
        <v>891</v>
      </c>
      <c r="D3437" s="130" t="s">
        <v>892</v>
      </c>
      <c r="F3437" s="130">
        <v>0</v>
      </c>
      <c r="I3437" s="130">
        <v>1460923</v>
      </c>
      <c r="K3437" s="130">
        <v>0</v>
      </c>
      <c r="O3437" s="205">
        <v>1460923</v>
      </c>
    </row>
    <row r="3438" spans="2:15" x14ac:dyDescent="0.2">
      <c r="B3438" s="130" t="s">
        <v>897</v>
      </c>
      <c r="D3438" s="130" t="s">
        <v>898</v>
      </c>
      <c r="F3438" s="130">
        <v>0</v>
      </c>
      <c r="I3438" s="130">
        <v>167646</v>
      </c>
      <c r="K3438" s="130">
        <v>0</v>
      </c>
      <c r="O3438" s="205">
        <v>167646</v>
      </c>
    </row>
    <row r="3439" spans="2:15" x14ac:dyDescent="0.2">
      <c r="B3439" s="130" t="s">
        <v>899</v>
      </c>
      <c r="D3439" s="130" t="s">
        <v>900</v>
      </c>
      <c r="F3439" s="130">
        <v>0</v>
      </c>
      <c r="I3439" s="130">
        <v>70553</v>
      </c>
      <c r="K3439" s="130">
        <v>0</v>
      </c>
      <c r="O3439" s="205">
        <v>70553</v>
      </c>
    </row>
    <row r="3440" spans="2:15" x14ac:dyDescent="0.2">
      <c r="B3440" s="130" t="s">
        <v>901</v>
      </c>
      <c r="D3440" s="130" t="s">
        <v>902</v>
      </c>
      <c r="F3440" s="130">
        <v>0</v>
      </c>
      <c r="I3440" s="130">
        <v>994609</v>
      </c>
      <c r="K3440" s="130">
        <v>0</v>
      </c>
      <c r="O3440" s="205">
        <v>994609</v>
      </c>
    </row>
    <row r="3441" spans="1:15" x14ac:dyDescent="0.2">
      <c r="B3441" s="130" t="s">
        <v>903</v>
      </c>
      <c r="D3441" s="130" t="s">
        <v>904</v>
      </c>
      <c r="F3441" s="130">
        <v>0</v>
      </c>
      <c r="I3441" s="130">
        <v>159030</v>
      </c>
      <c r="K3441" s="130">
        <v>0</v>
      </c>
      <c r="O3441" s="205">
        <v>159030</v>
      </c>
    </row>
    <row r="3442" spans="1:15" x14ac:dyDescent="0.2">
      <c r="B3442" s="130" t="s">
        <v>905</v>
      </c>
      <c r="D3442" s="130" t="s">
        <v>906</v>
      </c>
      <c r="F3442" s="130">
        <v>6350</v>
      </c>
      <c r="I3442" s="130">
        <v>31103</v>
      </c>
      <c r="K3442" s="130">
        <v>0</v>
      </c>
      <c r="O3442" s="205">
        <v>37453</v>
      </c>
    </row>
    <row r="3443" spans="1:15" x14ac:dyDescent="0.2">
      <c r="B3443" s="130" t="s">
        <v>907</v>
      </c>
      <c r="D3443" s="130" t="s">
        <v>908</v>
      </c>
      <c r="F3443" s="130">
        <v>110902</v>
      </c>
      <c r="I3443" s="130">
        <v>40257</v>
      </c>
      <c r="K3443" s="130">
        <v>0</v>
      </c>
      <c r="O3443" s="205">
        <v>151159</v>
      </c>
    </row>
    <row r="3444" spans="1:15" x14ac:dyDescent="0.2">
      <c r="B3444" s="130" t="s">
        <v>921</v>
      </c>
      <c r="D3444" s="130" t="s">
        <v>922</v>
      </c>
      <c r="F3444" s="130">
        <v>0</v>
      </c>
      <c r="I3444" s="130">
        <v>1060960</v>
      </c>
      <c r="K3444" s="130">
        <v>0</v>
      </c>
      <c r="O3444" s="205">
        <v>1060960</v>
      </c>
    </row>
    <row r="3445" spans="1:15" x14ac:dyDescent="0.2">
      <c r="B3445" s="130" t="s">
        <v>923</v>
      </c>
      <c r="D3445" s="130" t="s">
        <v>924</v>
      </c>
      <c r="F3445" s="130">
        <v>0</v>
      </c>
      <c r="I3445" s="130">
        <v>701100</v>
      </c>
      <c r="K3445" s="130">
        <v>0</v>
      </c>
      <c r="O3445" s="205">
        <v>701100</v>
      </c>
    </row>
    <row r="3446" spans="1:15" x14ac:dyDescent="0.2">
      <c r="B3446" s="130" t="s">
        <v>940</v>
      </c>
      <c r="D3446" s="130" t="s">
        <v>941</v>
      </c>
      <c r="F3446" s="130">
        <v>0</v>
      </c>
      <c r="I3446" s="130">
        <v>54530</v>
      </c>
      <c r="K3446" s="130">
        <v>0</v>
      </c>
      <c r="O3446" s="205">
        <v>54530</v>
      </c>
    </row>
    <row r="3447" spans="1:15" x14ac:dyDescent="0.2">
      <c r="B3447" s="130" t="s">
        <v>944</v>
      </c>
      <c r="D3447" s="130" t="s">
        <v>945</v>
      </c>
      <c r="F3447" s="130">
        <v>0</v>
      </c>
      <c r="I3447" s="130">
        <v>21367545</v>
      </c>
      <c r="K3447" s="130">
        <v>0</v>
      </c>
      <c r="O3447" s="205">
        <v>21367545</v>
      </c>
    </row>
    <row r="3448" spans="1:15" x14ac:dyDescent="0.2">
      <c r="A3448" s="130" t="s">
        <v>1363</v>
      </c>
      <c r="F3448" s="130">
        <v>326800</v>
      </c>
      <c r="I3448" s="130">
        <v>0</v>
      </c>
      <c r="K3448" s="130">
        <v>0</v>
      </c>
      <c r="O3448" s="205">
        <v>326800</v>
      </c>
    </row>
    <row r="3449" spans="1:15" x14ac:dyDescent="0.2">
      <c r="B3449" s="130" t="s">
        <v>651</v>
      </c>
      <c r="D3449" s="130" t="s">
        <v>652</v>
      </c>
      <c r="F3449" s="130">
        <v>24700</v>
      </c>
      <c r="I3449" s="130">
        <v>0</v>
      </c>
      <c r="K3449" s="130">
        <v>0</v>
      </c>
      <c r="O3449" s="205">
        <v>24700</v>
      </c>
    </row>
    <row r="3450" spans="1:15" x14ac:dyDescent="0.2">
      <c r="B3450" s="130" t="s">
        <v>735</v>
      </c>
      <c r="D3450" s="130" t="s">
        <v>736</v>
      </c>
      <c r="F3450" s="130">
        <v>148200</v>
      </c>
      <c r="I3450" s="130">
        <v>0</v>
      </c>
      <c r="K3450" s="130">
        <v>0</v>
      </c>
      <c r="O3450" s="205">
        <v>148200</v>
      </c>
    </row>
    <row r="3451" spans="1:15" x14ac:dyDescent="0.2">
      <c r="B3451" s="130" t="s">
        <v>897</v>
      </c>
      <c r="D3451" s="130" t="s">
        <v>898</v>
      </c>
      <c r="F3451" s="130">
        <v>153900</v>
      </c>
      <c r="I3451" s="130">
        <v>0</v>
      </c>
      <c r="K3451" s="130">
        <v>0</v>
      </c>
      <c r="O3451" s="205">
        <v>153900</v>
      </c>
    </row>
    <row r="3452" spans="1:15" x14ac:dyDescent="0.2">
      <c r="A3452" s="130" t="s">
        <v>1364</v>
      </c>
      <c r="F3452" s="130">
        <v>146990.51999999999</v>
      </c>
      <c r="I3452" s="130">
        <v>106737</v>
      </c>
      <c r="K3452" s="130">
        <v>0</v>
      </c>
      <c r="O3452" s="205">
        <v>253727.52</v>
      </c>
    </row>
    <row r="3453" spans="1:15" x14ac:dyDescent="0.2">
      <c r="A3453" s="130" t="s">
        <v>1365</v>
      </c>
      <c r="F3453" s="130">
        <v>27255</v>
      </c>
      <c r="I3453" s="130">
        <v>0</v>
      </c>
      <c r="K3453" s="130">
        <v>0</v>
      </c>
      <c r="O3453" s="205">
        <v>27255</v>
      </c>
    </row>
    <row r="3454" spans="1:15" x14ac:dyDescent="0.2">
      <c r="B3454" s="130" t="s">
        <v>497</v>
      </c>
      <c r="D3454" s="130" t="s">
        <v>498</v>
      </c>
      <c r="F3454" s="130">
        <v>26410</v>
      </c>
      <c r="I3454" s="130">
        <v>0</v>
      </c>
      <c r="K3454" s="130">
        <v>0</v>
      </c>
      <c r="O3454" s="205">
        <v>26410</v>
      </c>
    </row>
    <row r="3455" spans="1:15" x14ac:dyDescent="0.2">
      <c r="B3455" s="130" t="s">
        <v>752</v>
      </c>
      <c r="D3455" s="130" t="s">
        <v>753</v>
      </c>
      <c r="F3455" s="130">
        <v>845</v>
      </c>
      <c r="I3455" s="130">
        <v>0</v>
      </c>
      <c r="K3455" s="130">
        <v>0</v>
      </c>
      <c r="O3455" s="205">
        <v>845</v>
      </c>
    </row>
    <row r="3456" spans="1:15" x14ac:dyDescent="0.2">
      <c r="A3456" s="130" t="s">
        <v>1366</v>
      </c>
      <c r="F3456" s="130">
        <v>119735.52</v>
      </c>
      <c r="I3456" s="130">
        <v>106737</v>
      </c>
      <c r="K3456" s="130">
        <v>0</v>
      </c>
      <c r="O3456" s="205">
        <v>226472.52</v>
      </c>
    </row>
    <row r="3457" spans="1:15" x14ac:dyDescent="0.2">
      <c r="B3457" s="130" t="s">
        <v>383</v>
      </c>
      <c r="D3457" s="130" t="s">
        <v>384</v>
      </c>
      <c r="F3457" s="130">
        <v>29918.52</v>
      </c>
      <c r="I3457" s="130">
        <v>0</v>
      </c>
      <c r="K3457" s="130">
        <v>0</v>
      </c>
      <c r="O3457" s="205">
        <v>29918.52</v>
      </c>
    </row>
    <row r="3458" spans="1:15" x14ac:dyDescent="0.2">
      <c r="B3458" s="130" t="s">
        <v>964</v>
      </c>
      <c r="D3458" s="130" t="s">
        <v>965</v>
      </c>
      <c r="F3458" s="130">
        <v>1630</v>
      </c>
      <c r="I3458" s="130">
        <v>0</v>
      </c>
      <c r="K3458" s="130">
        <v>0</v>
      </c>
      <c r="O3458" s="205">
        <v>1630</v>
      </c>
    </row>
    <row r="3459" spans="1:15" x14ac:dyDescent="0.2">
      <c r="B3459" s="130" t="s">
        <v>507</v>
      </c>
      <c r="D3459" s="130" t="s">
        <v>508</v>
      </c>
      <c r="F3459" s="130">
        <v>0</v>
      </c>
      <c r="I3459" s="130">
        <v>8800</v>
      </c>
      <c r="K3459" s="130">
        <v>0</v>
      </c>
      <c r="O3459" s="205">
        <v>8800</v>
      </c>
    </row>
    <row r="3460" spans="1:15" x14ac:dyDescent="0.2">
      <c r="B3460" s="130" t="s">
        <v>577</v>
      </c>
      <c r="D3460" s="130" t="s">
        <v>578</v>
      </c>
      <c r="F3460" s="130">
        <v>32853</v>
      </c>
      <c r="I3460" s="130">
        <v>0</v>
      </c>
      <c r="K3460" s="130">
        <v>0</v>
      </c>
      <c r="O3460" s="205">
        <v>32853</v>
      </c>
    </row>
    <row r="3461" spans="1:15" x14ac:dyDescent="0.2">
      <c r="B3461" s="130" t="s">
        <v>634</v>
      </c>
      <c r="D3461" s="130" t="s">
        <v>635</v>
      </c>
      <c r="F3461" s="130">
        <v>0</v>
      </c>
      <c r="I3461" s="130">
        <v>20556</v>
      </c>
      <c r="K3461" s="130">
        <v>0</v>
      </c>
      <c r="O3461" s="205">
        <v>20556</v>
      </c>
    </row>
    <row r="3462" spans="1:15" x14ac:dyDescent="0.2">
      <c r="B3462" s="130" t="s">
        <v>638</v>
      </c>
      <c r="D3462" s="130" t="s">
        <v>639</v>
      </c>
      <c r="F3462" s="130">
        <v>0</v>
      </c>
      <c r="I3462" s="130">
        <v>77381</v>
      </c>
      <c r="K3462" s="130">
        <v>0</v>
      </c>
      <c r="O3462" s="205">
        <v>77381</v>
      </c>
    </row>
    <row r="3463" spans="1:15" x14ac:dyDescent="0.2">
      <c r="B3463" s="130" t="s">
        <v>985</v>
      </c>
      <c r="D3463" s="130" t="s">
        <v>986</v>
      </c>
      <c r="F3463" s="130">
        <v>15919</v>
      </c>
      <c r="I3463" s="130">
        <v>0</v>
      </c>
      <c r="K3463" s="130">
        <v>0</v>
      </c>
      <c r="O3463" s="205">
        <v>15919</v>
      </c>
    </row>
    <row r="3464" spans="1:15" x14ac:dyDescent="0.2">
      <c r="B3464" s="130" t="s">
        <v>987</v>
      </c>
      <c r="D3464" s="130" t="s">
        <v>988</v>
      </c>
      <c r="F3464" s="130">
        <v>18674</v>
      </c>
      <c r="I3464" s="130">
        <v>0</v>
      </c>
      <c r="K3464" s="130">
        <v>0</v>
      </c>
      <c r="O3464" s="205">
        <v>18674</v>
      </c>
    </row>
    <row r="3465" spans="1:15" x14ac:dyDescent="0.2">
      <c r="B3465" s="130" t="s">
        <v>732</v>
      </c>
      <c r="D3465" s="130" t="s">
        <v>733</v>
      </c>
      <c r="F3465" s="130">
        <v>20741</v>
      </c>
      <c r="I3465" s="130">
        <v>0</v>
      </c>
      <c r="K3465" s="130">
        <v>0</v>
      </c>
      <c r="O3465" s="205">
        <v>20741</v>
      </c>
    </row>
    <row r="3466" spans="1:15" x14ac:dyDescent="0.2">
      <c r="A3466" s="130" t="s">
        <v>1367</v>
      </c>
      <c r="F3466" s="130">
        <v>0</v>
      </c>
      <c r="I3466" s="130">
        <v>18000000</v>
      </c>
      <c r="K3466" s="130">
        <v>0</v>
      </c>
      <c r="O3466" s="205">
        <v>18000000</v>
      </c>
    </row>
    <row r="3467" spans="1:15" x14ac:dyDescent="0.2">
      <c r="A3467" s="130" t="s">
        <v>1368</v>
      </c>
      <c r="F3467" s="130">
        <v>0</v>
      </c>
      <c r="I3467" s="130">
        <v>18000000</v>
      </c>
      <c r="K3467" s="130">
        <v>0</v>
      </c>
      <c r="O3467" s="205">
        <v>18000000</v>
      </c>
    </row>
    <row r="3468" spans="1:15" x14ac:dyDescent="0.2">
      <c r="B3468" s="130" t="s">
        <v>663</v>
      </c>
      <c r="D3468" s="130" t="s">
        <v>664</v>
      </c>
      <c r="F3468" s="130">
        <v>0</v>
      </c>
      <c r="I3468" s="130">
        <v>18000000</v>
      </c>
      <c r="K3468" s="130">
        <v>0</v>
      </c>
      <c r="O3468" s="205">
        <v>18000000</v>
      </c>
    </row>
    <row r="3469" spans="1:15" x14ac:dyDescent="0.2">
      <c r="A3469" s="130" t="s">
        <v>1369</v>
      </c>
      <c r="F3469" s="130">
        <v>7990015</v>
      </c>
      <c r="I3469" s="130">
        <v>8945708</v>
      </c>
      <c r="K3469" s="130">
        <v>0</v>
      </c>
      <c r="O3469" s="205">
        <v>16935723</v>
      </c>
    </row>
    <row r="3470" spans="1:15" x14ac:dyDescent="0.2">
      <c r="A3470" s="130" t="s">
        <v>1370</v>
      </c>
      <c r="F3470" s="130">
        <v>7990015</v>
      </c>
      <c r="I3470" s="130">
        <v>8945708</v>
      </c>
      <c r="K3470" s="130">
        <v>0</v>
      </c>
      <c r="O3470" s="205">
        <v>16935723</v>
      </c>
    </row>
    <row r="3471" spans="1:15" x14ac:dyDescent="0.2">
      <c r="A3471" s="130" t="s">
        <v>1371</v>
      </c>
      <c r="F3471" s="130">
        <v>7990015</v>
      </c>
      <c r="I3471" s="130">
        <v>8945708</v>
      </c>
      <c r="K3471" s="130">
        <v>0</v>
      </c>
      <c r="O3471" s="205">
        <v>16935723</v>
      </c>
    </row>
    <row r="3472" spans="1:15" x14ac:dyDescent="0.2">
      <c r="B3472" s="130" t="s">
        <v>889</v>
      </c>
      <c r="D3472" s="130" t="s">
        <v>890</v>
      </c>
      <c r="F3472" s="130">
        <v>7990015</v>
      </c>
      <c r="I3472" s="130">
        <v>8945708</v>
      </c>
      <c r="K3472" s="130">
        <v>0</v>
      </c>
      <c r="O3472" s="205">
        <v>16935723</v>
      </c>
    </row>
    <row r="3473" spans="1:15" x14ac:dyDescent="0.2">
      <c r="A3473" s="130" t="s">
        <v>1372</v>
      </c>
      <c r="F3473" s="130">
        <v>18270012</v>
      </c>
      <c r="I3473" s="130">
        <v>21398859</v>
      </c>
      <c r="K3473" s="130">
        <v>0</v>
      </c>
      <c r="O3473" s="205">
        <v>39668871</v>
      </c>
    </row>
    <row r="3474" spans="1:15" x14ac:dyDescent="0.2">
      <c r="A3474" s="130" t="s">
        <v>1373</v>
      </c>
      <c r="F3474" s="130">
        <v>240784</v>
      </c>
      <c r="I3474" s="130">
        <v>64130</v>
      </c>
      <c r="K3474" s="130">
        <v>0</v>
      </c>
      <c r="O3474" s="205">
        <v>304914</v>
      </c>
    </row>
    <row r="3475" spans="1:15" x14ac:dyDescent="0.2">
      <c r="B3475" s="130" t="s">
        <v>871</v>
      </c>
      <c r="D3475" s="130" t="s">
        <v>872</v>
      </c>
      <c r="F3475" s="130">
        <v>240784</v>
      </c>
      <c r="I3475" s="130">
        <v>64130</v>
      </c>
      <c r="K3475" s="130">
        <v>0</v>
      </c>
      <c r="O3475" s="205">
        <v>304914</v>
      </c>
    </row>
    <row r="3476" spans="1:15" x14ac:dyDescent="0.2">
      <c r="A3476" s="130" t="s">
        <v>1374</v>
      </c>
      <c r="F3476" s="130">
        <v>18029228</v>
      </c>
      <c r="I3476" s="130">
        <v>21334729</v>
      </c>
      <c r="K3476" s="130">
        <v>0</v>
      </c>
      <c r="O3476" s="205">
        <v>39363957</v>
      </c>
    </row>
    <row r="3477" spans="1:15" x14ac:dyDescent="0.2">
      <c r="B3477" s="130" t="s">
        <v>869</v>
      </c>
      <c r="D3477" s="130" t="s">
        <v>870</v>
      </c>
      <c r="F3477" s="130">
        <v>18029228</v>
      </c>
      <c r="I3477" s="130">
        <v>21334729</v>
      </c>
      <c r="K3477" s="130">
        <v>0</v>
      </c>
      <c r="O3477" s="205">
        <v>39363957</v>
      </c>
    </row>
    <row r="3478" spans="1:15" x14ac:dyDescent="0.2">
      <c r="A3478" s="130" t="s">
        <v>1375</v>
      </c>
      <c r="F3478" s="130">
        <v>402959853.41000003</v>
      </c>
      <c r="I3478" s="130">
        <v>471423256.56999999</v>
      </c>
      <c r="K3478" s="130">
        <v>0</v>
      </c>
      <c r="O3478" s="205">
        <v>874383109.98000002</v>
      </c>
    </row>
    <row r="3479" spans="1:15" x14ac:dyDescent="0.2">
      <c r="A3479" s="130" t="s">
        <v>1376</v>
      </c>
      <c r="F3479" s="130">
        <v>61268487</v>
      </c>
      <c r="I3479" s="130">
        <v>97578031</v>
      </c>
      <c r="K3479" s="130">
        <v>0</v>
      </c>
      <c r="O3479" s="205">
        <v>158846518</v>
      </c>
    </row>
    <row r="3480" spans="1:15" x14ac:dyDescent="0.2">
      <c r="B3480" s="130" t="s">
        <v>406</v>
      </c>
      <c r="D3480" s="130" t="s">
        <v>407</v>
      </c>
      <c r="F3480" s="130">
        <v>440680</v>
      </c>
      <c r="I3480" s="130">
        <v>483140</v>
      </c>
      <c r="K3480" s="130">
        <v>0</v>
      </c>
      <c r="O3480" s="205">
        <v>923820</v>
      </c>
    </row>
    <row r="3481" spans="1:15" x14ac:dyDescent="0.2">
      <c r="B3481" s="130" t="s">
        <v>442</v>
      </c>
      <c r="D3481" s="130" t="s">
        <v>443</v>
      </c>
      <c r="F3481" s="130">
        <v>60827807</v>
      </c>
      <c r="I3481" s="130">
        <v>95139520</v>
      </c>
      <c r="K3481" s="130">
        <v>0</v>
      </c>
      <c r="O3481" s="205">
        <v>155967327</v>
      </c>
    </row>
    <row r="3482" spans="1:15" x14ac:dyDescent="0.2">
      <c r="B3482" s="130" t="s">
        <v>579</v>
      </c>
      <c r="D3482" s="130" t="s">
        <v>580</v>
      </c>
      <c r="F3482" s="130">
        <v>0</v>
      </c>
      <c r="I3482" s="130">
        <v>1443250</v>
      </c>
      <c r="K3482" s="130">
        <v>0</v>
      </c>
      <c r="O3482" s="205">
        <v>1443250</v>
      </c>
    </row>
    <row r="3483" spans="1:15" x14ac:dyDescent="0.2">
      <c r="B3483" s="130" t="s">
        <v>750</v>
      </c>
      <c r="D3483" s="130">
        <v>39819298</v>
      </c>
      <c r="F3483" s="130">
        <v>0</v>
      </c>
      <c r="I3483" s="130">
        <v>512121</v>
      </c>
      <c r="K3483" s="130">
        <v>0</v>
      </c>
      <c r="O3483" s="205">
        <v>512121</v>
      </c>
    </row>
    <row r="3484" spans="1:15" x14ac:dyDescent="0.2">
      <c r="A3484" s="130" t="s">
        <v>1377</v>
      </c>
      <c r="F3484" s="130">
        <v>2011551</v>
      </c>
      <c r="I3484" s="130">
        <v>2118800</v>
      </c>
      <c r="K3484" s="130">
        <v>0</v>
      </c>
      <c r="O3484" s="205">
        <v>4130351</v>
      </c>
    </row>
    <row r="3485" spans="1:15" x14ac:dyDescent="0.2">
      <c r="A3485" s="130" t="s">
        <v>1378</v>
      </c>
      <c r="F3485" s="130">
        <v>2011551</v>
      </c>
      <c r="I3485" s="130">
        <v>2118800</v>
      </c>
      <c r="K3485" s="130">
        <v>0</v>
      </c>
      <c r="O3485" s="205">
        <v>4130351</v>
      </c>
    </row>
    <row r="3486" spans="1:15" x14ac:dyDescent="0.2">
      <c r="B3486" s="130" t="s">
        <v>905</v>
      </c>
      <c r="D3486" s="130" t="s">
        <v>906</v>
      </c>
      <c r="F3486" s="130">
        <v>334200</v>
      </c>
      <c r="I3486" s="130">
        <v>0</v>
      </c>
      <c r="K3486" s="130">
        <v>0</v>
      </c>
      <c r="O3486" s="205">
        <v>334200</v>
      </c>
    </row>
    <row r="3487" spans="1:15" x14ac:dyDescent="0.2">
      <c r="B3487" s="130" t="s">
        <v>907</v>
      </c>
      <c r="D3487" s="130" t="s">
        <v>908</v>
      </c>
      <c r="F3487" s="130">
        <v>1677351</v>
      </c>
      <c r="I3487" s="130">
        <v>2118800</v>
      </c>
      <c r="K3487" s="130">
        <v>0</v>
      </c>
      <c r="O3487" s="205">
        <v>3796151</v>
      </c>
    </row>
    <row r="3488" spans="1:15" x14ac:dyDescent="0.2">
      <c r="A3488" s="130" t="s">
        <v>1379</v>
      </c>
      <c r="F3488" s="130">
        <v>2285000</v>
      </c>
      <c r="I3488" s="130">
        <v>7296083</v>
      </c>
      <c r="K3488" s="130">
        <v>0</v>
      </c>
      <c r="O3488" s="205">
        <v>9581083</v>
      </c>
    </row>
    <row r="3489" spans="1:15" x14ac:dyDescent="0.2">
      <c r="B3489" s="130" t="s">
        <v>467</v>
      </c>
      <c r="D3489" s="130">
        <v>80902368</v>
      </c>
      <c r="F3489" s="130">
        <v>0</v>
      </c>
      <c r="I3489" s="130">
        <v>6514147</v>
      </c>
      <c r="K3489" s="130">
        <v>0</v>
      </c>
      <c r="O3489" s="205">
        <v>6514147</v>
      </c>
    </row>
    <row r="3490" spans="1:15" x14ac:dyDescent="0.2">
      <c r="B3490" s="130" t="s">
        <v>599</v>
      </c>
      <c r="D3490" s="130" t="s">
        <v>600</v>
      </c>
      <c r="F3490" s="130">
        <v>0</v>
      </c>
      <c r="I3490" s="130">
        <v>701026</v>
      </c>
      <c r="K3490" s="130">
        <v>0</v>
      </c>
      <c r="O3490" s="205">
        <v>701026</v>
      </c>
    </row>
    <row r="3491" spans="1:15" x14ac:dyDescent="0.2">
      <c r="B3491" s="130" t="s">
        <v>631</v>
      </c>
      <c r="D3491" s="130">
        <v>1031127789</v>
      </c>
      <c r="F3491" s="130">
        <v>2080000</v>
      </c>
      <c r="I3491" s="130">
        <v>0</v>
      </c>
      <c r="K3491" s="130">
        <v>0</v>
      </c>
      <c r="O3491" s="205">
        <v>2080000</v>
      </c>
    </row>
    <row r="3492" spans="1:15" x14ac:dyDescent="0.2">
      <c r="B3492" s="130" t="s">
        <v>806</v>
      </c>
      <c r="D3492" s="130" t="s">
        <v>807</v>
      </c>
      <c r="F3492" s="130">
        <v>0</v>
      </c>
      <c r="I3492" s="130">
        <v>80910</v>
      </c>
      <c r="K3492" s="130">
        <v>0</v>
      </c>
      <c r="O3492" s="205">
        <v>80910</v>
      </c>
    </row>
    <row r="3493" spans="1:15" x14ac:dyDescent="0.2">
      <c r="B3493" s="130" t="s">
        <v>848</v>
      </c>
      <c r="D3493" s="130">
        <v>9336428</v>
      </c>
      <c r="F3493" s="130">
        <v>205000</v>
      </c>
      <c r="I3493" s="130">
        <v>0</v>
      </c>
      <c r="K3493" s="130">
        <v>0</v>
      </c>
      <c r="O3493" s="205">
        <v>205000</v>
      </c>
    </row>
    <row r="3494" spans="1:15" x14ac:dyDescent="0.2">
      <c r="A3494" s="130" t="s">
        <v>1380</v>
      </c>
      <c r="F3494" s="130">
        <v>53615930</v>
      </c>
      <c r="I3494" s="130">
        <v>77201084</v>
      </c>
      <c r="K3494" s="130">
        <v>0</v>
      </c>
      <c r="O3494" s="205">
        <v>130817014</v>
      </c>
    </row>
    <row r="3495" spans="1:15" x14ac:dyDescent="0.2">
      <c r="A3495" s="130" t="s">
        <v>1381</v>
      </c>
      <c r="F3495" s="130">
        <v>53284460</v>
      </c>
      <c r="I3495" s="130">
        <v>72729194</v>
      </c>
      <c r="K3495" s="130">
        <v>0</v>
      </c>
      <c r="O3495" s="205">
        <v>126013654</v>
      </c>
    </row>
    <row r="3496" spans="1:15" x14ac:dyDescent="0.2">
      <c r="B3496" s="130" t="s">
        <v>154</v>
      </c>
      <c r="D3496" s="130" t="s">
        <v>153</v>
      </c>
      <c r="F3496" s="130">
        <v>53284460</v>
      </c>
      <c r="I3496" s="130">
        <v>72571223</v>
      </c>
      <c r="K3496" s="130">
        <v>0</v>
      </c>
      <c r="O3496" s="205">
        <v>125855683</v>
      </c>
    </row>
    <row r="3497" spans="1:15" x14ac:dyDescent="0.2">
      <c r="B3497" s="130" t="s">
        <v>905</v>
      </c>
      <c r="D3497" s="130" t="s">
        <v>906</v>
      </c>
      <c r="F3497" s="130">
        <v>0</v>
      </c>
      <c r="I3497" s="130">
        <v>157971</v>
      </c>
      <c r="K3497" s="130">
        <v>0</v>
      </c>
      <c r="O3497" s="205">
        <v>157971</v>
      </c>
    </row>
    <row r="3498" spans="1:15" x14ac:dyDescent="0.2">
      <c r="A3498" s="130" t="s">
        <v>1382</v>
      </c>
      <c r="F3498" s="130">
        <v>331470</v>
      </c>
      <c r="I3498" s="130">
        <v>331470</v>
      </c>
      <c r="K3498" s="130">
        <v>0</v>
      </c>
      <c r="O3498" s="205">
        <v>662940</v>
      </c>
    </row>
    <row r="3499" spans="1:15" x14ac:dyDescent="0.2">
      <c r="B3499" s="130" t="s">
        <v>621</v>
      </c>
      <c r="D3499" s="130" t="s">
        <v>622</v>
      </c>
      <c r="F3499" s="130">
        <v>331470</v>
      </c>
      <c r="I3499" s="130">
        <v>331470</v>
      </c>
      <c r="K3499" s="130">
        <v>0</v>
      </c>
      <c r="O3499" s="205">
        <v>662940</v>
      </c>
    </row>
    <row r="3500" spans="1:15" x14ac:dyDescent="0.2">
      <c r="A3500" s="130" t="s">
        <v>1383</v>
      </c>
      <c r="F3500" s="130">
        <v>0</v>
      </c>
      <c r="I3500" s="130">
        <v>985320</v>
      </c>
      <c r="K3500" s="130">
        <v>0</v>
      </c>
      <c r="O3500" s="205">
        <v>985320</v>
      </c>
    </row>
    <row r="3501" spans="1:15" x14ac:dyDescent="0.2">
      <c r="B3501" s="130" t="s">
        <v>826</v>
      </c>
      <c r="D3501" s="130" t="s">
        <v>827</v>
      </c>
      <c r="F3501" s="130">
        <v>0</v>
      </c>
      <c r="I3501" s="130">
        <v>985320</v>
      </c>
      <c r="K3501" s="130">
        <v>0</v>
      </c>
      <c r="O3501" s="205">
        <v>985320</v>
      </c>
    </row>
    <row r="3502" spans="1:15" x14ac:dyDescent="0.2">
      <c r="A3502" s="130" t="s">
        <v>1384</v>
      </c>
      <c r="F3502" s="130">
        <v>0</v>
      </c>
      <c r="I3502" s="130">
        <v>1270600</v>
      </c>
      <c r="K3502" s="130">
        <v>0</v>
      </c>
      <c r="O3502" s="205">
        <v>1270600</v>
      </c>
    </row>
    <row r="3503" spans="1:15" x14ac:dyDescent="0.2">
      <c r="B3503" s="130" t="s">
        <v>512</v>
      </c>
      <c r="D3503" s="130" t="s">
        <v>513</v>
      </c>
      <c r="F3503" s="130">
        <v>0</v>
      </c>
      <c r="I3503" s="130">
        <v>422400</v>
      </c>
      <c r="K3503" s="130">
        <v>0</v>
      </c>
      <c r="O3503" s="205">
        <v>422400</v>
      </c>
    </row>
    <row r="3504" spans="1:15" x14ac:dyDescent="0.2">
      <c r="B3504" s="130" t="s">
        <v>905</v>
      </c>
      <c r="D3504" s="130" t="s">
        <v>906</v>
      </c>
      <c r="F3504" s="130">
        <v>0</v>
      </c>
      <c r="I3504" s="130">
        <v>848200</v>
      </c>
      <c r="K3504" s="130">
        <v>0</v>
      </c>
      <c r="O3504" s="205">
        <v>848200</v>
      </c>
    </row>
    <row r="3505" spans="1:15" x14ac:dyDescent="0.2">
      <c r="A3505" s="130" t="s">
        <v>1385</v>
      </c>
      <c r="F3505" s="130">
        <v>0</v>
      </c>
      <c r="I3505" s="130">
        <v>194900</v>
      </c>
      <c r="K3505" s="130">
        <v>0</v>
      </c>
      <c r="O3505" s="205">
        <v>194900</v>
      </c>
    </row>
    <row r="3506" spans="1:15" x14ac:dyDescent="0.2">
      <c r="B3506" s="130" t="s">
        <v>905</v>
      </c>
      <c r="D3506" s="130" t="s">
        <v>906</v>
      </c>
      <c r="F3506" s="130">
        <v>0</v>
      </c>
      <c r="I3506" s="130">
        <v>194900</v>
      </c>
      <c r="K3506" s="130">
        <v>0</v>
      </c>
      <c r="O3506" s="205">
        <v>194900</v>
      </c>
    </row>
    <row r="3507" spans="1:15" x14ac:dyDescent="0.2">
      <c r="A3507" s="130" t="s">
        <v>1386</v>
      </c>
      <c r="F3507" s="130">
        <v>0</v>
      </c>
      <c r="I3507" s="130">
        <v>1689600</v>
      </c>
      <c r="K3507" s="130">
        <v>0</v>
      </c>
      <c r="O3507" s="205">
        <v>1689600</v>
      </c>
    </row>
    <row r="3508" spans="1:15" x14ac:dyDescent="0.2">
      <c r="B3508" s="130" t="s">
        <v>512</v>
      </c>
      <c r="D3508" s="130" t="s">
        <v>513</v>
      </c>
      <c r="F3508" s="130">
        <v>0</v>
      </c>
      <c r="I3508" s="130">
        <v>1689600</v>
      </c>
      <c r="K3508" s="130">
        <v>0</v>
      </c>
      <c r="O3508" s="205">
        <v>1689600</v>
      </c>
    </row>
    <row r="3509" spans="1:15" x14ac:dyDescent="0.2">
      <c r="A3509" s="130" t="s">
        <v>1387</v>
      </c>
      <c r="F3509" s="130">
        <v>9806020</v>
      </c>
      <c r="I3509" s="130">
        <v>8167440</v>
      </c>
      <c r="K3509" s="130">
        <v>0</v>
      </c>
      <c r="O3509" s="205">
        <v>17973460</v>
      </c>
    </row>
    <row r="3510" spans="1:15" x14ac:dyDescent="0.2">
      <c r="B3510" s="130" t="s">
        <v>579</v>
      </c>
      <c r="D3510" s="130" t="s">
        <v>580</v>
      </c>
      <c r="F3510" s="130">
        <v>9806020</v>
      </c>
      <c r="I3510" s="130">
        <v>8167440</v>
      </c>
      <c r="K3510" s="130">
        <v>0</v>
      </c>
      <c r="O3510" s="205">
        <v>17973460</v>
      </c>
    </row>
    <row r="3511" spans="1:15" x14ac:dyDescent="0.2">
      <c r="A3511" s="130" t="s">
        <v>1388</v>
      </c>
      <c r="F3511" s="130">
        <v>33930920</v>
      </c>
      <c r="I3511" s="130">
        <v>34507620</v>
      </c>
      <c r="K3511" s="130">
        <v>0</v>
      </c>
      <c r="O3511" s="205">
        <v>68438540</v>
      </c>
    </row>
    <row r="3512" spans="1:15" x14ac:dyDescent="0.2">
      <c r="B3512" s="130" t="s">
        <v>488</v>
      </c>
      <c r="D3512" s="130" t="s">
        <v>489</v>
      </c>
      <c r="F3512" s="130">
        <v>14469910</v>
      </c>
      <c r="I3512" s="130">
        <v>2332260</v>
      </c>
      <c r="K3512" s="130">
        <v>0</v>
      </c>
      <c r="O3512" s="205">
        <v>16802170</v>
      </c>
    </row>
    <row r="3513" spans="1:15" x14ac:dyDescent="0.2">
      <c r="B3513" s="130" t="s">
        <v>583</v>
      </c>
      <c r="D3513" s="130" t="s">
        <v>584</v>
      </c>
      <c r="F3513" s="130">
        <v>19461010</v>
      </c>
      <c r="I3513" s="130">
        <v>32175360</v>
      </c>
      <c r="K3513" s="130">
        <v>0</v>
      </c>
      <c r="O3513" s="205">
        <v>51636370</v>
      </c>
    </row>
    <row r="3514" spans="1:15" x14ac:dyDescent="0.2">
      <c r="A3514" s="130" t="s">
        <v>1389</v>
      </c>
      <c r="F3514" s="130">
        <v>29317287.559999999</v>
      </c>
      <c r="I3514" s="130">
        <v>30326846.57</v>
      </c>
      <c r="K3514" s="130">
        <v>0</v>
      </c>
      <c r="O3514" s="205">
        <v>59644134.130000003</v>
      </c>
    </row>
    <row r="3515" spans="1:15" x14ac:dyDescent="0.2">
      <c r="B3515" s="130" t="s">
        <v>499</v>
      </c>
      <c r="D3515" s="130" t="s">
        <v>500</v>
      </c>
      <c r="F3515" s="130">
        <v>22404342.559999999</v>
      </c>
      <c r="I3515" s="130">
        <v>22743233.57</v>
      </c>
      <c r="K3515" s="130">
        <v>0</v>
      </c>
      <c r="O3515" s="205">
        <v>45147576.130000003</v>
      </c>
    </row>
    <row r="3516" spans="1:15" x14ac:dyDescent="0.2">
      <c r="B3516" s="130" t="s">
        <v>581</v>
      </c>
      <c r="D3516" s="130" t="s">
        <v>582</v>
      </c>
      <c r="F3516" s="130">
        <v>3243761</v>
      </c>
      <c r="I3516" s="130">
        <v>3805210</v>
      </c>
      <c r="K3516" s="130">
        <v>0</v>
      </c>
      <c r="O3516" s="205">
        <v>7048971</v>
      </c>
    </row>
    <row r="3517" spans="1:15" x14ac:dyDescent="0.2">
      <c r="B3517" s="130" t="s">
        <v>752</v>
      </c>
      <c r="D3517" s="130" t="s">
        <v>753</v>
      </c>
      <c r="F3517" s="130">
        <v>3669184</v>
      </c>
      <c r="I3517" s="130">
        <v>3778403</v>
      </c>
      <c r="K3517" s="130">
        <v>0</v>
      </c>
      <c r="O3517" s="205">
        <v>7447587</v>
      </c>
    </row>
    <row r="3518" spans="1:15" x14ac:dyDescent="0.2">
      <c r="A3518" s="130" t="s">
        <v>1390</v>
      </c>
      <c r="F3518" s="130">
        <v>7874249</v>
      </c>
      <c r="I3518" s="130">
        <v>27070841</v>
      </c>
      <c r="K3518" s="130">
        <v>0</v>
      </c>
      <c r="O3518" s="205">
        <v>34945090</v>
      </c>
    </row>
    <row r="3519" spans="1:15" x14ac:dyDescent="0.2">
      <c r="A3519" s="130" t="s">
        <v>1391</v>
      </c>
      <c r="F3519" s="130">
        <v>7852400</v>
      </c>
      <c r="I3519" s="130">
        <v>10444664</v>
      </c>
      <c r="K3519" s="130">
        <v>0</v>
      </c>
      <c r="O3519" s="205">
        <v>18297064</v>
      </c>
    </row>
    <row r="3520" spans="1:15" x14ac:dyDescent="0.2">
      <c r="B3520" s="130" t="s">
        <v>828</v>
      </c>
      <c r="D3520" s="130" t="s">
        <v>829</v>
      </c>
      <c r="F3520" s="130">
        <v>7852400</v>
      </c>
      <c r="I3520" s="130">
        <v>10444664</v>
      </c>
      <c r="K3520" s="130">
        <v>0</v>
      </c>
      <c r="O3520" s="205">
        <v>18297064</v>
      </c>
    </row>
    <row r="3521" spans="1:15" x14ac:dyDescent="0.2">
      <c r="A3521" s="130" t="s">
        <v>1392</v>
      </c>
      <c r="F3521" s="130">
        <v>21849</v>
      </c>
      <c r="I3521" s="130">
        <v>16626177</v>
      </c>
      <c r="K3521" s="130">
        <v>0</v>
      </c>
      <c r="O3521" s="205">
        <v>16648026</v>
      </c>
    </row>
    <row r="3522" spans="1:15" x14ac:dyDescent="0.2">
      <c r="B3522" s="130" t="s">
        <v>93</v>
      </c>
      <c r="D3522" s="130" t="s">
        <v>92</v>
      </c>
      <c r="F3522" s="130">
        <v>0</v>
      </c>
      <c r="I3522" s="130">
        <v>130000</v>
      </c>
      <c r="K3522" s="130">
        <v>0</v>
      </c>
      <c r="O3522" s="205">
        <v>130000</v>
      </c>
    </row>
    <row r="3523" spans="1:15" x14ac:dyDescent="0.2">
      <c r="B3523" s="130" t="s">
        <v>446</v>
      </c>
      <c r="D3523" s="130" t="s">
        <v>447</v>
      </c>
      <c r="F3523" s="130">
        <v>0</v>
      </c>
      <c r="I3523" s="130">
        <v>353414</v>
      </c>
      <c r="K3523" s="130">
        <v>0</v>
      </c>
      <c r="O3523" s="205">
        <v>353414</v>
      </c>
    </row>
    <row r="3524" spans="1:15" x14ac:dyDescent="0.2">
      <c r="B3524" s="130" t="s">
        <v>457</v>
      </c>
      <c r="D3524" s="130">
        <v>51999468</v>
      </c>
      <c r="F3524" s="130">
        <v>0</v>
      </c>
      <c r="I3524" s="130">
        <v>25000</v>
      </c>
      <c r="K3524" s="130">
        <v>0</v>
      </c>
      <c r="O3524" s="205">
        <v>25000</v>
      </c>
    </row>
    <row r="3525" spans="1:15" x14ac:dyDescent="0.2">
      <c r="B3525" s="130" t="s">
        <v>505</v>
      </c>
      <c r="D3525" s="130" t="s">
        <v>506</v>
      </c>
      <c r="F3525" s="130">
        <v>0</v>
      </c>
      <c r="I3525" s="130">
        <v>5711563</v>
      </c>
      <c r="K3525" s="130">
        <v>0</v>
      </c>
      <c r="O3525" s="205">
        <v>5711563</v>
      </c>
    </row>
    <row r="3526" spans="1:15" x14ac:dyDescent="0.2">
      <c r="B3526" s="130" t="s">
        <v>1393</v>
      </c>
      <c r="D3526" s="130" t="s">
        <v>1394</v>
      </c>
      <c r="F3526" s="130">
        <v>0</v>
      </c>
      <c r="I3526" s="130">
        <v>42400</v>
      </c>
      <c r="K3526" s="130">
        <v>0</v>
      </c>
      <c r="O3526" s="205">
        <v>42400</v>
      </c>
    </row>
    <row r="3527" spans="1:15" x14ac:dyDescent="0.2">
      <c r="B3527" s="130" t="s">
        <v>1395</v>
      </c>
      <c r="D3527" s="130">
        <v>80786104</v>
      </c>
      <c r="F3527" s="130">
        <v>0</v>
      </c>
      <c r="I3527" s="130">
        <v>60000</v>
      </c>
      <c r="K3527" s="130">
        <v>0</v>
      </c>
      <c r="O3527" s="205">
        <v>60000</v>
      </c>
    </row>
    <row r="3528" spans="1:15" x14ac:dyDescent="0.2">
      <c r="B3528" s="130" t="s">
        <v>684</v>
      </c>
      <c r="D3528" s="130" t="s">
        <v>685</v>
      </c>
      <c r="F3528" s="130">
        <v>0</v>
      </c>
      <c r="I3528" s="130">
        <v>20000</v>
      </c>
      <c r="K3528" s="130">
        <v>0</v>
      </c>
      <c r="O3528" s="205">
        <v>20000</v>
      </c>
    </row>
    <row r="3529" spans="1:15" x14ac:dyDescent="0.2">
      <c r="B3529" s="130" t="s">
        <v>708</v>
      </c>
      <c r="D3529" s="130" t="s">
        <v>709</v>
      </c>
      <c r="F3529" s="130">
        <v>21849</v>
      </c>
      <c r="I3529" s="130">
        <v>0</v>
      </c>
      <c r="K3529" s="130">
        <v>0</v>
      </c>
      <c r="O3529" s="205">
        <v>21849</v>
      </c>
    </row>
    <row r="3530" spans="1:15" x14ac:dyDescent="0.2">
      <c r="B3530" s="130" t="s">
        <v>718</v>
      </c>
      <c r="D3530" s="130">
        <v>1070730630</v>
      </c>
      <c r="F3530" s="130">
        <v>0</v>
      </c>
      <c r="I3530" s="130">
        <v>36600</v>
      </c>
      <c r="K3530" s="130">
        <v>0</v>
      </c>
      <c r="O3530" s="205">
        <v>36600</v>
      </c>
    </row>
    <row r="3531" spans="1:15" x14ac:dyDescent="0.2">
      <c r="B3531" s="130" t="s">
        <v>123</v>
      </c>
      <c r="D3531" s="130" t="s">
        <v>122</v>
      </c>
      <c r="F3531" s="130">
        <v>0</v>
      </c>
      <c r="I3531" s="130">
        <v>69000</v>
      </c>
      <c r="K3531" s="130">
        <v>0</v>
      </c>
      <c r="O3531" s="205">
        <v>69000</v>
      </c>
    </row>
    <row r="3532" spans="1:15" x14ac:dyDescent="0.2">
      <c r="B3532" s="130" t="s">
        <v>744</v>
      </c>
      <c r="D3532" s="130">
        <v>52175422</v>
      </c>
      <c r="F3532" s="130">
        <v>0</v>
      </c>
      <c r="I3532" s="130">
        <v>3000000</v>
      </c>
      <c r="K3532" s="130">
        <v>0</v>
      </c>
      <c r="O3532" s="205">
        <v>3000000</v>
      </c>
    </row>
    <row r="3533" spans="1:15" x14ac:dyDescent="0.2">
      <c r="B3533" s="130" t="s">
        <v>1396</v>
      </c>
      <c r="D3533" s="130">
        <v>79900384</v>
      </c>
      <c r="F3533" s="130">
        <v>0</v>
      </c>
      <c r="I3533" s="130">
        <v>15000</v>
      </c>
      <c r="K3533" s="130">
        <v>0</v>
      </c>
      <c r="O3533" s="205">
        <v>15000</v>
      </c>
    </row>
    <row r="3534" spans="1:15" x14ac:dyDescent="0.2">
      <c r="B3534" s="130" t="s">
        <v>1397</v>
      </c>
      <c r="D3534" s="130" t="s">
        <v>1398</v>
      </c>
      <c r="F3534" s="130">
        <v>0</v>
      </c>
      <c r="I3534" s="130">
        <v>150000</v>
      </c>
      <c r="K3534" s="130">
        <v>0</v>
      </c>
      <c r="O3534" s="205">
        <v>150000</v>
      </c>
    </row>
    <row r="3535" spans="1:15" x14ac:dyDescent="0.2">
      <c r="B3535" s="130" t="s">
        <v>828</v>
      </c>
      <c r="D3535" s="130" t="s">
        <v>829</v>
      </c>
      <c r="F3535" s="130">
        <v>0</v>
      </c>
      <c r="I3535" s="130">
        <v>70000</v>
      </c>
      <c r="K3535" s="130">
        <v>0</v>
      </c>
      <c r="O3535" s="205">
        <v>70000</v>
      </c>
    </row>
    <row r="3536" spans="1:15" x14ac:dyDescent="0.2">
      <c r="B3536" s="130" t="s">
        <v>885</v>
      </c>
      <c r="D3536" s="130">
        <v>1001116451</v>
      </c>
      <c r="F3536" s="130">
        <v>0</v>
      </c>
      <c r="I3536" s="130">
        <v>190000</v>
      </c>
      <c r="K3536" s="130">
        <v>0</v>
      </c>
      <c r="O3536" s="205">
        <v>190000</v>
      </c>
    </row>
    <row r="3537" spans="1:15" x14ac:dyDescent="0.2">
      <c r="B3537" s="130" t="s">
        <v>893</v>
      </c>
      <c r="D3537" s="130" t="s">
        <v>894</v>
      </c>
      <c r="F3537" s="130">
        <v>0</v>
      </c>
      <c r="I3537" s="130">
        <v>6600000</v>
      </c>
      <c r="K3537" s="130">
        <v>0</v>
      </c>
      <c r="O3537" s="205">
        <v>6600000</v>
      </c>
    </row>
    <row r="3538" spans="1:15" x14ac:dyDescent="0.2">
      <c r="B3538" s="130" t="s">
        <v>1399</v>
      </c>
      <c r="D3538" s="130" t="s">
        <v>1400</v>
      </c>
      <c r="F3538" s="130">
        <v>0</v>
      </c>
      <c r="I3538" s="130">
        <v>153200</v>
      </c>
      <c r="K3538" s="130">
        <v>0</v>
      </c>
      <c r="O3538" s="205">
        <v>153200</v>
      </c>
    </row>
    <row r="3539" spans="1:15" x14ac:dyDescent="0.2">
      <c r="A3539" s="130" t="s">
        <v>1401</v>
      </c>
      <c r="F3539" s="130">
        <v>3281656.85</v>
      </c>
      <c r="I3539" s="130">
        <v>120000</v>
      </c>
      <c r="K3539" s="130">
        <v>0</v>
      </c>
      <c r="O3539" s="205">
        <v>3401656.85</v>
      </c>
    </row>
    <row r="3540" spans="1:15" x14ac:dyDescent="0.2">
      <c r="A3540" s="130" t="s">
        <v>1402</v>
      </c>
      <c r="F3540" s="130">
        <v>1413611.85</v>
      </c>
      <c r="I3540" s="130">
        <v>120000</v>
      </c>
      <c r="K3540" s="130">
        <v>0</v>
      </c>
      <c r="O3540" s="205">
        <v>1533611.85</v>
      </c>
    </row>
    <row r="3541" spans="1:15" x14ac:dyDescent="0.2">
      <c r="B3541" s="130" t="s">
        <v>970</v>
      </c>
      <c r="D3541" s="130" t="s">
        <v>971</v>
      </c>
      <c r="F3541" s="130">
        <v>268611.84999999998</v>
      </c>
      <c r="I3541" s="130">
        <v>0</v>
      </c>
      <c r="K3541" s="130">
        <v>0</v>
      </c>
      <c r="O3541" s="205">
        <v>268611.84999999998</v>
      </c>
    </row>
    <row r="3542" spans="1:15" x14ac:dyDescent="0.2">
      <c r="B3542" s="130" t="s">
        <v>848</v>
      </c>
      <c r="D3542" s="130">
        <v>9336428</v>
      </c>
      <c r="F3542" s="130">
        <v>1145000</v>
      </c>
      <c r="I3542" s="130">
        <v>120000</v>
      </c>
      <c r="K3542" s="130">
        <v>0</v>
      </c>
      <c r="O3542" s="205">
        <v>1265000</v>
      </c>
    </row>
    <row r="3543" spans="1:15" x14ac:dyDescent="0.2">
      <c r="A3543" s="130" t="s">
        <v>1403</v>
      </c>
      <c r="F3543" s="130">
        <v>1868045</v>
      </c>
      <c r="I3543" s="130">
        <v>0</v>
      </c>
      <c r="K3543" s="130">
        <v>0</v>
      </c>
      <c r="O3543" s="205">
        <v>1868045</v>
      </c>
    </row>
    <row r="3544" spans="1:15" x14ac:dyDescent="0.2">
      <c r="B3544" s="130" t="s">
        <v>832</v>
      </c>
      <c r="D3544" s="130">
        <v>1020843206</v>
      </c>
      <c r="F3544" s="130">
        <v>1868045</v>
      </c>
      <c r="I3544" s="130">
        <v>0</v>
      </c>
      <c r="K3544" s="130">
        <v>0</v>
      </c>
      <c r="O3544" s="205">
        <v>1868045</v>
      </c>
    </row>
    <row r="3545" spans="1:15" x14ac:dyDescent="0.2">
      <c r="A3545" s="130" t="s">
        <v>1404</v>
      </c>
      <c r="F3545" s="130">
        <v>48737691</v>
      </c>
      <c r="I3545" s="130">
        <v>60726277</v>
      </c>
      <c r="K3545" s="130">
        <v>0</v>
      </c>
      <c r="O3545" s="205">
        <v>109463968</v>
      </c>
    </row>
    <row r="3546" spans="1:15" x14ac:dyDescent="0.2">
      <c r="B3546" s="130" t="s">
        <v>492</v>
      </c>
      <c r="D3546" s="130">
        <v>1073708786</v>
      </c>
      <c r="F3546" s="130">
        <v>11326336</v>
      </c>
      <c r="I3546" s="130">
        <v>10000000</v>
      </c>
      <c r="K3546" s="130">
        <v>0</v>
      </c>
      <c r="O3546" s="205">
        <v>21326336</v>
      </c>
    </row>
    <row r="3547" spans="1:15" x14ac:dyDescent="0.2">
      <c r="B3547" s="130" t="s">
        <v>493</v>
      </c>
      <c r="D3547" s="130" t="s">
        <v>494</v>
      </c>
      <c r="F3547" s="130">
        <v>1000000</v>
      </c>
      <c r="I3547" s="130">
        <v>2000000</v>
      </c>
      <c r="K3547" s="130">
        <v>0</v>
      </c>
      <c r="O3547" s="205">
        <v>3000000</v>
      </c>
    </row>
    <row r="3548" spans="1:15" x14ac:dyDescent="0.2">
      <c r="B3548" s="130" t="s">
        <v>643</v>
      </c>
      <c r="D3548" s="130">
        <v>1022966729</v>
      </c>
      <c r="F3548" s="130">
        <v>0</v>
      </c>
      <c r="I3548" s="130">
        <v>2000000</v>
      </c>
      <c r="K3548" s="130">
        <v>0</v>
      </c>
      <c r="O3548" s="205">
        <v>2000000</v>
      </c>
    </row>
    <row r="3549" spans="1:15" x14ac:dyDescent="0.2">
      <c r="B3549" s="130" t="s">
        <v>766</v>
      </c>
      <c r="D3549" s="130">
        <v>1015479829</v>
      </c>
      <c r="F3549" s="130">
        <v>10045636</v>
      </c>
      <c r="I3549" s="130">
        <v>5292500</v>
      </c>
      <c r="K3549" s="130">
        <v>0</v>
      </c>
      <c r="O3549" s="205">
        <v>15338136</v>
      </c>
    </row>
    <row r="3550" spans="1:15" x14ac:dyDescent="0.2">
      <c r="B3550" s="130" t="s">
        <v>824</v>
      </c>
      <c r="D3550" s="130">
        <v>1097403609</v>
      </c>
      <c r="F3550" s="130">
        <v>0</v>
      </c>
      <c r="I3550" s="130">
        <v>2423410</v>
      </c>
      <c r="K3550" s="130">
        <v>0</v>
      </c>
      <c r="O3550" s="205">
        <v>2423410</v>
      </c>
    </row>
    <row r="3551" spans="1:15" x14ac:dyDescent="0.2">
      <c r="B3551" s="130" t="s">
        <v>896</v>
      </c>
      <c r="D3551" s="130">
        <v>1000270372</v>
      </c>
      <c r="F3551" s="130">
        <v>11900000</v>
      </c>
      <c r="I3551" s="130">
        <v>18241446</v>
      </c>
      <c r="K3551" s="130">
        <v>0</v>
      </c>
      <c r="O3551" s="205">
        <v>30141446</v>
      </c>
    </row>
    <row r="3552" spans="1:15" x14ac:dyDescent="0.2">
      <c r="B3552" s="130" t="s">
        <v>936</v>
      </c>
      <c r="D3552" s="130">
        <v>1022438275</v>
      </c>
      <c r="F3552" s="130">
        <v>14465719</v>
      </c>
      <c r="I3552" s="130">
        <v>20213556</v>
      </c>
      <c r="K3552" s="130">
        <v>0</v>
      </c>
      <c r="O3552" s="205">
        <v>34679275</v>
      </c>
    </row>
    <row r="3553" spans="1:15" x14ac:dyDescent="0.2">
      <c r="B3553" s="130" t="s">
        <v>937</v>
      </c>
      <c r="D3553" s="130">
        <v>1031155767</v>
      </c>
      <c r="F3553" s="130">
        <v>0</v>
      </c>
      <c r="I3553" s="130">
        <v>555365</v>
      </c>
      <c r="K3553" s="130">
        <v>0</v>
      </c>
      <c r="O3553" s="205">
        <v>555365</v>
      </c>
    </row>
    <row r="3554" spans="1:15" x14ac:dyDescent="0.2">
      <c r="A3554" s="130" t="s">
        <v>1405</v>
      </c>
      <c r="F3554" s="130">
        <v>150831061</v>
      </c>
      <c r="I3554" s="130">
        <v>126310234</v>
      </c>
      <c r="K3554" s="130">
        <v>0</v>
      </c>
      <c r="O3554" s="205">
        <v>277141295</v>
      </c>
    </row>
    <row r="3555" spans="1:15" x14ac:dyDescent="0.2">
      <c r="A3555" s="130" t="s">
        <v>1406</v>
      </c>
      <c r="F3555" s="130">
        <v>4154845</v>
      </c>
      <c r="I3555" s="130">
        <v>210000</v>
      </c>
      <c r="K3555" s="130">
        <v>0</v>
      </c>
      <c r="O3555" s="205">
        <v>4364845</v>
      </c>
    </row>
    <row r="3556" spans="1:15" x14ac:dyDescent="0.2">
      <c r="B3556" s="130" t="s">
        <v>1407</v>
      </c>
      <c r="D3556" s="130" t="s">
        <v>1408</v>
      </c>
      <c r="F3556" s="130">
        <v>0</v>
      </c>
      <c r="I3556" s="130">
        <v>40000</v>
      </c>
      <c r="K3556" s="130">
        <v>0</v>
      </c>
      <c r="O3556" s="205">
        <v>40000</v>
      </c>
    </row>
    <row r="3557" spans="1:15" x14ac:dyDescent="0.2">
      <c r="B3557" s="130" t="s">
        <v>1409</v>
      </c>
      <c r="D3557" s="130">
        <v>1013118448</v>
      </c>
      <c r="F3557" s="130">
        <v>0</v>
      </c>
      <c r="I3557" s="130">
        <v>120000</v>
      </c>
      <c r="K3557" s="130">
        <v>0</v>
      </c>
      <c r="O3557" s="205">
        <v>120000</v>
      </c>
    </row>
    <row r="3558" spans="1:15" x14ac:dyDescent="0.2">
      <c r="B3558" s="130" t="s">
        <v>550</v>
      </c>
      <c r="D3558" s="130">
        <v>79981708</v>
      </c>
      <c r="F3558" s="130">
        <v>191561</v>
      </c>
      <c r="I3558" s="130">
        <v>0</v>
      </c>
      <c r="K3558" s="130">
        <v>0</v>
      </c>
      <c r="O3558" s="205">
        <v>191561</v>
      </c>
    </row>
    <row r="3559" spans="1:15" x14ac:dyDescent="0.2">
      <c r="B3559" s="130" t="s">
        <v>1410</v>
      </c>
      <c r="D3559" s="130" t="s">
        <v>1411</v>
      </c>
      <c r="F3559" s="130">
        <v>0</v>
      </c>
      <c r="I3559" s="130">
        <v>30000</v>
      </c>
      <c r="K3559" s="130">
        <v>0</v>
      </c>
      <c r="O3559" s="205">
        <v>30000</v>
      </c>
    </row>
    <row r="3560" spans="1:15" x14ac:dyDescent="0.2">
      <c r="B3560" s="130" t="s">
        <v>1412</v>
      </c>
      <c r="D3560" s="130">
        <v>79807370</v>
      </c>
      <c r="F3560" s="130">
        <v>0</v>
      </c>
      <c r="I3560" s="130">
        <v>20000</v>
      </c>
      <c r="K3560" s="130">
        <v>0</v>
      </c>
      <c r="O3560" s="205">
        <v>20000</v>
      </c>
    </row>
    <row r="3561" spans="1:15" x14ac:dyDescent="0.2">
      <c r="B3561" s="130" t="s">
        <v>895</v>
      </c>
      <c r="D3561" s="130">
        <v>79244087</v>
      </c>
      <c r="F3561" s="130">
        <v>3963284</v>
      </c>
      <c r="I3561" s="130">
        <v>0</v>
      </c>
      <c r="K3561" s="130">
        <v>0</v>
      </c>
      <c r="O3561" s="205">
        <v>3963284</v>
      </c>
    </row>
    <row r="3562" spans="1:15" x14ac:dyDescent="0.2">
      <c r="A3562" s="130" t="s">
        <v>1413</v>
      </c>
      <c r="F3562" s="130">
        <v>4222382</v>
      </c>
      <c r="I3562" s="130">
        <v>5707442</v>
      </c>
      <c r="K3562" s="130">
        <v>0</v>
      </c>
      <c r="O3562" s="205">
        <v>9929824</v>
      </c>
    </row>
    <row r="3563" spans="1:15" x14ac:dyDescent="0.2">
      <c r="B3563" s="130" t="s">
        <v>575</v>
      </c>
      <c r="D3563" s="130" t="s">
        <v>576</v>
      </c>
      <c r="F3563" s="130">
        <v>4222382</v>
      </c>
      <c r="I3563" s="130">
        <v>5707442</v>
      </c>
      <c r="K3563" s="130">
        <v>0</v>
      </c>
      <c r="O3563" s="205">
        <v>9929824</v>
      </c>
    </row>
    <row r="3564" spans="1:15" x14ac:dyDescent="0.2">
      <c r="A3564" s="130" t="s">
        <v>1414</v>
      </c>
      <c r="F3564" s="130">
        <v>1440580</v>
      </c>
      <c r="I3564" s="130">
        <v>1551800</v>
      </c>
      <c r="K3564" s="130">
        <v>0</v>
      </c>
      <c r="O3564" s="205">
        <v>2992380</v>
      </c>
    </row>
    <row r="3565" spans="1:15" x14ac:dyDescent="0.2">
      <c r="B3565" s="130" t="s">
        <v>693</v>
      </c>
      <c r="D3565" s="130" t="s">
        <v>694</v>
      </c>
      <c r="F3565" s="130">
        <v>1440580</v>
      </c>
      <c r="I3565" s="130">
        <v>1551800</v>
      </c>
      <c r="K3565" s="130">
        <v>0</v>
      </c>
      <c r="O3565" s="205">
        <v>2992380</v>
      </c>
    </row>
    <row r="3566" spans="1:15" x14ac:dyDescent="0.2">
      <c r="A3566" s="130" t="s">
        <v>1415</v>
      </c>
      <c r="F3566" s="130">
        <v>3642124</v>
      </c>
      <c r="I3566" s="130">
        <v>3274100</v>
      </c>
      <c r="K3566" s="130">
        <v>0</v>
      </c>
      <c r="O3566" s="205">
        <v>6916224</v>
      </c>
    </row>
    <row r="3567" spans="1:15" x14ac:dyDescent="0.2">
      <c r="B3567" s="130" t="s">
        <v>471</v>
      </c>
      <c r="D3567" s="130" t="s">
        <v>472</v>
      </c>
      <c r="F3567" s="130">
        <v>3642124</v>
      </c>
      <c r="I3567" s="130">
        <v>3274100</v>
      </c>
      <c r="K3567" s="130">
        <v>0</v>
      </c>
      <c r="O3567" s="205">
        <v>6916224</v>
      </c>
    </row>
    <row r="3568" spans="1:15" x14ac:dyDescent="0.2">
      <c r="A3568" s="130" t="s">
        <v>1416</v>
      </c>
      <c r="F3568" s="130">
        <v>49793500</v>
      </c>
      <c r="I3568" s="130">
        <v>60287578</v>
      </c>
      <c r="K3568" s="130">
        <v>0</v>
      </c>
      <c r="O3568" s="205">
        <v>110081078</v>
      </c>
    </row>
    <row r="3569" spans="1:15" x14ac:dyDescent="0.2">
      <c r="B3569" s="130" t="s">
        <v>473</v>
      </c>
      <c r="D3569" s="130" t="s">
        <v>474</v>
      </c>
      <c r="F3569" s="130">
        <v>49793500</v>
      </c>
      <c r="I3569" s="130">
        <v>59735275</v>
      </c>
      <c r="K3569" s="130">
        <v>0</v>
      </c>
      <c r="O3569" s="205">
        <v>109528775</v>
      </c>
    </row>
    <row r="3570" spans="1:15" x14ac:dyDescent="0.2">
      <c r="B3570" s="130" t="s">
        <v>565</v>
      </c>
      <c r="D3570" s="130" t="s">
        <v>566</v>
      </c>
      <c r="F3570" s="130">
        <v>0</v>
      </c>
      <c r="I3570" s="130">
        <v>552303</v>
      </c>
      <c r="K3570" s="130">
        <v>0</v>
      </c>
      <c r="O3570" s="205">
        <v>552303</v>
      </c>
    </row>
    <row r="3571" spans="1:15" x14ac:dyDescent="0.2">
      <c r="A3571" s="130" t="s">
        <v>1417</v>
      </c>
      <c r="F3571" s="130">
        <v>79009708</v>
      </c>
      <c r="I3571" s="130">
        <v>36972314</v>
      </c>
      <c r="K3571" s="130">
        <v>0</v>
      </c>
      <c r="O3571" s="205">
        <v>115982022</v>
      </c>
    </row>
    <row r="3572" spans="1:15" x14ac:dyDescent="0.2">
      <c r="B3572" s="130" t="s">
        <v>505</v>
      </c>
      <c r="D3572" s="130" t="s">
        <v>506</v>
      </c>
      <c r="F3572" s="130">
        <v>77343042</v>
      </c>
      <c r="I3572" s="130">
        <v>13741545</v>
      </c>
      <c r="K3572" s="130">
        <v>0</v>
      </c>
      <c r="O3572" s="205">
        <v>91084587</v>
      </c>
    </row>
    <row r="3573" spans="1:15" x14ac:dyDescent="0.2">
      <c r="B3573" s="130" t="s">
        <v>745</v>
      </c>
      <c r="D3573" s="130">
        <v>53045561</v>
      </c>
      <c r="F3573" s="130">
        <v>1666666</v>
      </c>
      <c r="I3573" s="130">
        <v>23230769</v>
      </c>
      <c r="K3573" s="130">
        <v>0</v>
      </c>
      <c r="O3573" s="205">
        <v>24897435</v>
      </c>
    </row>
    <row r="3574" spans="1:15" x14ac:dyDescent="0.2">
      <c r="A3574" s="130" t="s">
        <v>1418</v>
      </c>
      <c r="F3574" s="130">
        <v>475200</v>
      </c>
      <c r="I3574" s="130">
        <v>0</v>
      </c>
      <c r="K3574" s="130">
        <v>0</v>
      </c>
      <c r="O3574" s="205">
        <v>475200</v>
      </c>
    </row>
    <row r="3575" spans="1:15" x14ac:dyDescent="0.2">
      <c r="B3575" s="130" t="s">
        <v>669</v>
      </c>
      <c r="D3575" s="130" t="s">
        <v>670</v>
      </c>
      <c r="F3575" s="130">
        <v>475200</v>
      </c>
      <c r="I3575" s="130">
        <v>0</v>
      </c>
      <c r="K3575" s="130">
        <v>0</v>
      </c>
      <c r="O3575" s="205">
        <v>475200</v>
      </c>
    </row>
    <row r="3576" spans="1:15" x14ac:dyDescent="0.2">
      <c r="A3576" s="130" t="s">
        <v>1419</v>
      </c>
      <c r="F3576" s="130">
        <v>1670000</v>
      </c>
      <c r="I3576" s="130">
        <v>3960000</v>
      </c>
      <c r="K3576" s="130">
        <v>0</v>
      </c>
      <c r="O3576" s="205">
        <v>5630000</v>
      </c>
    </row>
    <row r="3577" spans="1:15" x14ac:dyDescent="0.2">
      <c r="B3577" s="130" t="s">
        <v>437</v>
      </c>
      <c r="D3577" s="130" t="s">
        <v>438</v>
      </c>
      <c r="F3577" s="130">
        <v>0</v>
      </c>
      <c r="I3577" s="130">
        <v>3960000</v>
      </c>
      <c r="K3577" s="130">
        <v>0</v>
      </c>
      <c r="O3577" s="205">
        <v>3960000</v>
      </c>
    </row>
    <row r="3578" spans="1:15" x14ac:dyDescent="0.2">
      <c r="B3578" s="130" t="s">
        <v>754</v>
      </c>
      <c r="D3578" s="130" t="s">
        <v>755</v>
      </c>
      <c r="F3578" s="130">
        <v>1670000</v>
      </c>
      <c r="I3578" s="130">
        <v>0</v>
      </c>
      <c r="K3578" s="130">
        <v>0</v>
      </c>
      <c r="O3578" s="205">
        <v>1670000</v>
      </c>
    </row>
    <row r="3579" spans="1:15" x14ac:dyDescent="0.2">
      <c r="A3579" s="130" t="s">
        <v>1420</v>
      </c>
      <c r="F3579" s="130">
        <v>190000</v>
      </c>
      <c r="I3579" s="130">
        <v>7107000</v>
      </c>
      <c r="K3579" s="130">
        <v>0</v>
      </c>
      <c r="O3579" s="205">
        <v>7297000</v>
      </c>
    </row>
    <row r="3580" spans="1:15" x14ac:dyDescent="0.2">
      <c r="B3580" s="130" t="s">
        <v>467</v>
      </c>
      <c r="D3580" s="130">
        <v>80902368</v>
      </c>
      <c r="F3580" s="130">
        <v>0</v>
      </c>
      <c r="I3580" s="130">
        <v>7027000</v>
      </c>
      <c r="K3580" s="130">
        <v>0</v>
      </c>
      <c r="O3580" s="205">
        <v>7027000</v>
      </c>
    </row>
    <row r="3581" spans="1:15" x14ac:dyDescent="0.2">
      <c r="B3581" s="130" t="s">
        <v>599</v>
      </c>
      <c r="D3581" s="130" t="s">
        <v>600</v>
      </c>
      <c r="F3581" s="130">
        <v>190000</v>
      </c>
      <c r="I3581" s="130">
        <v>80000</v>
      </c>
      <c r="K3581" s="130">
        <v>0</v>
      </c>
      <c r="O3581" s="205">
        <v>270000</v>
      </c>
    </row>
    <row r="3582" spans="1:15" x14ac:dyDescent="0.2">
      <c r="A3582" s="130" t="s">
        <v>1421</v>
      </c>
      <c r="F3582" s="130">
        <v>6232722</v>
      </c>
      <c r="I3582" s="130">
        <v>0</v>
      </c>
      <c r="K3582" s="130">
        <v>0</v>
      </c>
      <c r="O3582" s="205">
        <v>6232722</v>
      </c>
    </row>
    <row r="3583" spans="1:15" x14ac:dyDescent="0.2">
      <c r="B3583" s="130" t="s">
        <v>592</v>
      </c>
      <c r="D3583" s="130" t="s">
        <v>593</v>
      </c>
      <c r="F3583" s="130">
        <v>6232722</v>
      </c>
      <c r="I3583" s="130">
        <v>0</v>
      </c>
      <c r="K3583" s="130">
        <v>0</v>
      </c>
      <c r="O3583" s="205">
        <v>6232722</v>
      </c>
    </row>
    <row r="3584" spans="1:15" x14ac:dyDescent="0.2">
      <c r="A3584" s="130" t="s">
        <v>1422</v>
      </c>
      <c r="F3584" s="130">
        <v>0</v>
      </c>
      <c r="I3584" s="130">
        <v>2940000</v>
      </c>
      <c r="K3584" s="130">
        <v>0</v>
      </c>
      <c r="O3584" s="205">
        <v>2940000</v>
      </c>
    </row>
    <row r="3585" spans="1:15" x14ac:dyDescent="0.2">
      <c r="B3585" s="130" t="s">
        <v>626</v>
      </c>
      <c r="D3585" s="130" t="s">
        <v>627</v>
      </c>
      <c r="F3585" s="130">
        <v>0</v>
      </c>
      <c r="I3585" s="130">
        <v>2940000</v>
      </c>
      <c r="K3585" s="130">
        <v>0</v>
      </c>
      <c r="O3585" s="205">
        <v>2940000</v>
      </c>
    </row>
    <row r="3586" spans="1:15" x14ac:dyDescent="0.2">
      <c r="A3586" s="130" t="s">
        <v>1423</v>
      </c>
      <c r="F3586" s="130">
        <v>0</v>
      </c>
      <c r="I3586" s="130">
        <v>2700000</v>
      </c>
      <c r="K3586" s="130">
        <v>0</v>
      </c>
      <c r="O3586" s="205">
        <v>2700000</v>
      </c>
    </row>
    <row r="3587" spans="1:15" x14ac:dyDescent="0.2">
      <c r="B3587" s="130" t="s">
        <v>653</v>
      </c>
      <c r="D3587" s="130" t="s">
        <v>654</v>
      </c>
      <c r="F3587" s="130">
        <v>0</v>
      </c>
      <c r="I3587" s="130">
        <v>2700000</v>
      </c>
      <c r="K3587" s="130">
        <v>0</v>
      </c>
      <c r="O3587" s="205">
        <v>2700000</v>
      </c>
    </row>
    <row r="3588" spans="1:15" x14ac:dyDescent="0.2">
      <c r="A3588" s="130" t="s">
        <v>1424</v>
      </c>
      <c r="F3588" s="130">
        <v>0</v>
      </c>
      <c r="I3588" s="130">
        <v>1600000</v>
      </c>
      <c r="K3588" s="130">
        <v>0</v>
      </c>
      <c r="O3588" s="205">
        <v>1600000</v>
      </c>
    </row>
    <row r="3589" spans="1:15" x14ac:dyDescent="0.2">
      <c r="B3589" s="130" t="s">
        <v>896</v>
      </c>
      <c r="D3589" s="130">
        <v>1000270372</v>
      </c>
      <c r="F3589" s="130">
        <v>0</v>
      </c>
      <c r="I3589" s="130">
        <v>1600000</v>
      </c>
      <c r="K3589" s="130">
        <v>0</v>
      </c>
      <c r="O3589" s="205">
        <v>1600000</v>
      </c>
    </row>
    <row r="3590" spans="1:15" x14ac:dyDescent="0.2">
      <c r="A3590" s="130" t="s">
        <v>1425</v>
      </c>
      <c r="F3590" s="130">
        <v>2500700</v>
      </c>
      <c r="I3590" s="130">
        <v>5498600</v>
      </c>
      <c r="K3590" s="130">
        <v>0</v>
      </c>
      <c r="O3590" s="205">
        <v>7999300</v>
      </c>
    </row>
    <row r="3591" spans="1:15" x14ac:dyDescent="0.2">
      <c r="A3591" s="130" t="s">
        <v>1426</v>
      </c>
      <c r="F3591" s="130">
        <v>2413800</v>
      </c>
      <c r="I3591" s="130">
        <v>4111200</v>
      </c>
      <c r="K3591" s="130">
        <v>0</v>
      </c>
      <c r="O3591" s="205">
        <v>6525000</v>
      </c>
    </row>
    <row r="3592" spans="1:15" x14ac:dyDescent="0.2">
      <c r="B3592" s="130" t="s">
        <v>458</v>
      </c>
      <c r="D3592" s="130" t="s">
        <v>459</v>
      </c>
      <c r="F3592" s="130">
        <v>2413800</v>
      </c>
      <c r="I3592" s="130">
        <v>4111200</v>
      </c>
      <c r="K3592" s="130">
        <v>0</v>
      </c>
      <c r="O3592" s="205">
        <v>6525000</v>
      </c>
    </row>
    <row r="3593" spans="1:15" x14ac:dyDescent="0.2">
      <c r="A3593" s="130" t="s">
        <v>1427</v>
      </c>
      <c r="F3593" s="130">
        <v>0</v>
      </c>
      <c r="I3593" s="130">
        <v>23100</v>
      </c>
      <c r="K3593" s="130">
        <v>0</v>
      </c>
      <c r="O3593" s="205">
        <v>23100</v>
      </c>
    </row>
    <row r="3594" spans="1:15" x14ac:dyDescent="0.2">
      <c r="B3594" s="130" t="s">
        <v>458</v>
      </c>
      <c r="D3594" s="130" t="s">
        <v>459</v>
      </c>
      <c r="F3594" s="130">
        <v>0</v>
      </c>
      <c r="I3594" s="130">
        <v>23100</v>
      </c>
      <c r="K3594" s="130">
        <v>0</v>
      </c>
      <c r="O3594" s="205">
        <v>23100</v>
      </c>
    </row>
    <row r="3595" spans="1:15" x14ac:dyDescent="0.2">
      <c r="A3595" s="130" t="s">
        <v>1428</v>
      </c>
      <c r="F3595" s="130">
        <v>86900</v>
      </c>
      <c r="I3595" s="130">
        <v>1364300</v>
      </c>
      <c r="K3595" s="130">
        <v>0</v>
      </c>
      <c r="O3595" s="205">
        <v>1451200</v>
      </c>
    </row>
    <row r="3596" spans="1:15" x14ac:dyDescent="0.2">
      <c r="A3596" s="130" t="s">
        <v>1429</v>
      </c>
      <c r="F3596" s="130">
        <v>86900</v>
      </c>
      <c r="I3596" s="130">
        <v>81200</v>
      </c>
      <c r="K3596" s="130">
        <v>0</v>
      </c>
      <c r="O3596" s="205">
        <v>168100</v>
      </c>
    </row>
    <row r="3597" spans="1:15" x14ac:dyDescent="0.2">
      <c r="B3597" s="130" t="s">
        <v>458</v>
      </c>
      <c r="D3597" s="130" t="s">
        <v>459</v>
      </c>
      <c r="F3597" s="130">
        <v>86900</v>
      </c>
      <c r="I3597" s="130">
        <v>81200</v>
      </c>
      <c r="K3597" s="130">
        <v>0</v>
      </c>
      <c r="O3597" s="205">
        <v>168100</v>
      </c>
    </row>
    <row r="3598" spans="1:15" x14ac:dyDescent="0.2">
      <c r="A3598" s="130" t="s">
        <v>1430</v>
      </c>
      <c r="F3598" s="130">
        <v>0</v>
      </c>
      <c r="I3598" s="130">
        <v>1000000</v>
      </c>
      <c r="K3598" s="130">
        <v>0</v>
      </c>
      <c r="O3598" s="205">
        <v>1000000</v>
      </c>
    </row>
    <row r="3599" spans="1:15" x14ac:dyDescent="0.2">
      <c r="B3599" s="130" t="s">
        <v>626</v>
      </c>
      <c r="D3599" s="130" t="s">
        <v>627</v>
      </c>
      <c r="F3599" s="130">
        <v>0</v>
      </c>
      <c r="I3599" s="130">
        <v>1000000</v>
      </c>
      <c r="K3599" s="130">
        <v>0</v>
      </c>
      <c r="O3599" s="205">
        <v>1000000</v>
      </c>
    </row>
    <row r="3600" spans="1:15" x14ac:dyDescent="0.2">
      <c r="A3600" s="130" t="s">
        <v>1431</v>
      </c>
      <c r="F3600" s="130">
        <v>0</v>
      </c>
      <c r="I3600" s="130">
        <v>260000</v>
      </c>
      <c r="K3600" s="130">
        <v>0</v>
      </c>
      <c r="O3600" s="205">
        <v>260000</v>
      </c>
    </row>
    <row r="3601" spans="1:15" x14ac:dyDescent="0.2">
      <c r="B3601" s="130" t="s">
        <v>458</v>
      </c>
      <c r="D3601" s="130" t="s">
        <v>459</v>
      </c>
      <c r="F3601" s="130">
        <v>0</v>
      </c>
      <c r="I3601" s="130">
        <v>260000</v>
      </c>
      <c r="K3601" s="130">
        <v>0</v>
      </c>
      <c r="O3601" s="205">
        <v>260000</v>
      </c>
    </row>
    <row r="3602" spans="1:15" x14ac:dyDescent="0.2">
      <c r="A3602" s="130" t="s">
        <v>1432</v>
      </c>
      <c r="F3602" s="130">
        <v>0</v>
      </c>
      <c r="I3602" s="130">
        <v>23100</v>
      </c>
      <c r="K3602" s="130">
        <v>0</v>
      </c>
      <c r="O3602" s="205">
        <v>23100</v>
      </c>
    </row>
    <row r="3603" spans="1:15" x14ac:dyDescent="0.2">
      <c r="B3603" s="130" t="s">
        <v>458</v>
      </c>
      <c r="D3603" s="130" t="s">
        <v>459</v>
      </c>
      <c r="F3603" s="130">
        <v>0</v>
      </c>
      <c r="I3603" s="130">
        <v>23100</v>
      </c>
      <c r="K3603" s="130">
        <v>0</v>
      </c>
      <c r="O3603" s="205">
        <v>23100</v>
      </c>
    </row>
    <row r="3604" spans="1:15" x14ac:dyDescent="0.2">
      <c r="A3604" s="130" t="s">
        <v>1433</v>
      </c>
      <c r="F3604" s="130">
        <v>524050983.69999999</v>
      </c>
      <c r="I3604" s="130">
        <v>378383090</v>
      </c>
      <c r="K3604" s="130">
        <v>0</v>
      </c>
      <c r="O3604" s="205">
        <v>902434073.70000005</v>
      </c>
    </row>
    <row r="3605" spans="1:15" x14ac:dyDescent="0.2">
      <c r="A3605" s="130" t="s">
        <v>1434</v>
      </c>
      <c r="F3605" s="130">
        <v>300000</v>
      </c>
      <c r="I3605" s="130">
        <v>2050000</v>
      </c>
      <c r="K3605" s="130">
        <v>0</v>
      </c>
      <c r="O3605" s="205">
        <v>2350000</v>
      </c>
    </row>
    <row r="3606" spans="1:15" x14ac:dyDescent="0.2">
      <c r="B3606" s="130" t="s">
        <v>509</v>
      </c>
      <c r="D3606" s="130" t="s">
        <v>510</v>
      </c>
      <c r="F3606" s="130">
        <v>300000</v>
      </c>
      <c r="I3606" s="130">
        <v>1060000</v>
      </c>
      <c r="K3606" s="130">
        <v>0</v>
      </c>
      <c r="O3606" s="205">
        <v>1360000</v>
      </c>
    </row>
    <row r="3607" spans="1:15" x14ac:dyDescent="0.2">
      <c r="B3607" s="130" t="s">
        <v>848</v>
      </c>
      <c r="D3607" s="130">
        <v>9336428</v>
      </c>
      <c r="F3607" s="130">
        <v>0</v>
      </c>
      <c r="I3607" s="130">
        <v>990000</v>
      </c>
      <c r="K3607" s="130">
        <v>0</v>
      </c>
      <c r="O3607" s="205">
        <v>990000</v>
      </c>
    </row>
    <row r="3608" spans="1:15" x14ac:dyDescent="0.2">
      <c r="A3608" s="130" t="s">
        <v>1435</v>
      </c>
      <c r="F3608" s="130">
        <v>0</v>
      </c>
      <c r="I3608" s="130">
        <v>2886000</v>
      </c>
      <c r="K3608" s="130">
        <v>0</v>
      </c>
      <c r="O3608" s="205">
        <v>2886000</v>
      </c>
    </row>
    <row r="3609" spans="1:15" x14ac:dyDescent="0.2">
      <c r="B3609" s="130" t="s">
        <v>735</v>
      </c>
      <c r="D3609" s="130" t="s">
        <v>736</v>
      </c>
      <c r="F3609" s="130">
        <v>0</v>
      </c>
      <c r="I3609" s="130">
        <v>2886000</v>
      </c>
      <c r="K3609" s="130">
        <v>0</v>
      </c>
      <c r="O3609" s="205">
        <v>2886000</v>
      </c>
    </row>
    <row r="3610" spans="1:15" x14ac:dyDescent="0.2">
      <c r="A3610" s="130" t="s">
        <v>1436</v>
      </c>
      <c r="F3610" s="130">
        <v>1345672</v>
      </c>
      <c r="I3610" s="130">
        <v>360000</v>
      </c>
      <c r="K3610" s="130">
        <v>0</v>
      </c>
      <c r="O3610" s="205">
        <v>1705672</v>
      </c>
    </row>
    <row r="3611" spans="1:15" x14ac:dyDescent="0.2">
      <c r="B3611" s="130" t="s">
        <v>467</v>
      </c>
      <c r="D3611" s="130">
        <v>80902368</v>
      </c>
      <c r="F3611" s="130">
        <v>0</v>
      </c>
      <c r="I3611" s="130">
        <v>360000</v>
      </c>
      <c r="K3611" s="130">
        <v>0</v>
      </c>
      <c r="O3611" s="205">
        <v>360000</v>
      </c>
    </row>
    <row r="3612" spans="1:15" x14ac:dyDescent="0.2">
      <c r="B3612" s="130" t="s">
        <v>848</v>
      </c>
      <c r="D3612" s="130">
        <v>9336428</v>
      </c>
      <c r="F3612" s="130">
        <v>365000</v>
      </c>
      <c r="I3612" s="130">
        <v>0</v>
      </c>
      <c r="K3612" s="130">
        <v>0</v>
      </c>
      <c r="O3612" s="205">
        <v>365000</v>
      </c>
    </row>
    <row r="3613" spans="1:15" x14ac:dyDescent="0.2">
      <c r="B3613" s="130" t="s">
        <v>878</v>
      </c>
      <c r="D3613" s="130" t="s">
        <v>879</v>
      </c>
      <c r="F3613" s="130">
        <v>980672</v>
      </c>
      <c r="I3613" s="130">
        <v>0</v>
      </c>
      <c r="K3613" s="130">
        <v>0</v>
      </c>
      <c r="O3613" s="205">
        <v>980672</v>
      </c>
    </row>
    <row r="3614" spans="1:15" x14ac:dyDescent="0.2">
      <c r="A3614" s="130" t="s">
        <v>1437</v>
      </c>
      <c r="F3614" s="130">
        <v>522405311.69999999</v>
      </c>
      <c r="I3614" s="130">
        <v>372266090</v>
      </c>
      <c r="K3614" s="130">
        <v>0</v>
      </c>
      <c r="O3614" s="205">
        <v>894671401.70000005</v>
      </c>
    </row>
    <row r="3615" spans="1:15" x14ac:dyDescent="0.2">
      <c r="A3615" s="130" t="s">
        <v>1438</v>
      </c>
      <c r="F3615" s="130">
        <v>520317949.69999999</v>
      </c>
      <c r="I3615" s="130">
        <v>321636208</v>
      </c>
      <c r="K3615" s="130">
        <v>0</v>
      </c>
      <c r="O3615" s="205">
        <v>841954157.70000005</v>
      </c>
    </row>
    <row r="3616" spans="1:15" x14ac:dyDescent="0.2">
      <c r="B3616" s="130" t="s">
        <v>400</v>
      </c>
      <c r="D3616" s="130" t="s">
        <v>401</v>
      </c>
      <c r="F3616" s="130">
        <v>10827791</v>
      </c>
      <c r="I3616" s="130">
        <v>0</v>
      </c>
      <c r="K3616" s="130">
        <v>0</v>
      </c>
      <c r="O3616" s="205">
        <v>10827791</v>
      </c>
    </row>
    <row r="3617" spans="1:15" x14ac:dyDescent="0.2">
      <c r="B3617" s="130" t="s">
        <v>425</v>
      </c>
      <c r="D3617" s="130" t="s">
        <v>426</v>
      </c>
      <c r="F3617" s="130">
        <v>0</v>
      </c>
      <c r="I3617" s="130">
        <v>26415563</v>
      </c>
      <c r="K3617" s="130">
        <v>0</v>
      </c>
      <c r="O3617" s="205">
        <v>26415563</v>
      </c>
    </row>
    <row r="3618" spans="1:15" x14ac:dyDescent="0.2">
      <c r="B3618" s="130" t="s">
        <v>427</v>
      </c>
      <c r="D3618" s="130" t="s">
        <v>428</v>
      </c>
      <c r="F3618" s="130">
        <v>234434409</v>
      </c>
      <c r="I3618" s="130">
        <v>91442026</v>
      </c>
      <c r="K3618" s="130">
        <v>0</v>
      </c>
      <c r="O3618" s="205">
        <v>325876435</v>
      </c>
    </row>
    <row r="3619" spans="1:15" x14ac:dyDescent="0.2">
      <c r="B3619" s="130" t="s">
        <v>435</v>
      </c>
      <c r="D3619" s="130" t="s">
        <v>436</v>
      </c>
      <c r="F3619" s="130">
        <v>0</v>
      </c>
      <c r="I3619" s="130">
        <v>500000</v>
      </c>
      <c r="K3619" s="130">
        <v>0</v>
      </c>
      <c r="O3619" s="205">
        <v>500000</v>
      </c>
    </row>
    <row r="3620" spans="1:15" x14ac:dyDescent="0.2">
      <c r="B3620" s="130" t="s">
        <v>968</v>
      </c>
      <c r="D3620" s="130">
        <v>1023895009</v>
      </c>
      <c r="F3620" s="130">
        <v>1918533</v>
      </c>
      <c r="I3620" s="130">
        <v>0</v>
      </c>
      <c r="K3620" s="130">
        <v>0</v>
      </c>
      <c r="O3620" s="205">
        <v>1918533</v>
      </c>
    </row>
    <row r="3621" spans="1:15" x14ac:dyDescent="0.2">
      <c r="B3621" s="130" t="s">
        <v>509</v>
      </c>
      <c r="D3621" s="130" t="s">
        <v>510</v>
      </c>
      <c r="F3621" s="130">
        <v>0</v>
      </c>
      <c r="I3621" s="130">
        <v>780000</v>
      </c>
      <c r="K3621" s="130">
        <v>0</v>
      </c>
      <c r="O3621" s="205">
        <v>780000</v>
      </c>
    </row>
    <row r="3622" spans="1:15" x14ac:dyDescent="0.2">
      <c r="B3622" s="130" t="s">
        <v>535</v>
      </c>
      <c r="D3622" s="130" t="s">
        <v>536</v>
      </c>
      <c r="F3622" s="130">
        <v>1608000</v>
      </c>
      <c r="I3622" s="130">
        <v>0</v>
      </c>
      <c r="K3622" s="130">
        <v>0</v>
      </c>
      <c r="O3622" s="205">
        <v>1608000</v>
      </c>
    </row>
    <row r="3623" spans="1:15" x14ac:dyDescent="0.2">
      <c r="B3623" s="130" t="s">
        <v>555</v>
      </c>
      <c r="D3623" s="130" t="s">
        <v>556</v>
      </c>
      <c r="F3623" s="130">
        <v>727410.7</v>
      </c>
      <c r="I3623" s="130">
        <v>0</v>
      </c>
      <c r="K3623" s="130">
        <v>0</v>
      </c>
      <c r="O3623" s="205">
        <v>727410.7</v>
      </c>
    </row>
    <row r="3624" spans="1:15" x14ac:dyDescent="0.2">
      <c r="B3624" s="130" t="s">
        <v>643</v>
      </c>
      <c r="D3624" s="130">
        <v>1022966729</v>
      </c>
      <c r="F3624" s="130">
        <v>3107713</v>
      </c>
      <c r="I3624" s="130">
        <v>8589720</v>
      </c>
      <c r="K3624" s="130">
        <v>0</v>
      </c>
      <c r="O3624" s="205">
        <v>11697433</v>
      </c>
    </row>
    <row r="3625" spans="1:15" x14ac:dyDescent="0.2">
      <c r="B3625" s="130" t="s">
        <v>696</v>
      </c>
      <c r="D3625" s="130" t="s">
        <v>697</v>
      </c>
      <c r="F3625" s="130">
        <v>1429827</v>
      </c>
      <c r="I3625" s="130">
        <v>2572185</v>
      </c>
      <c r="K3625" s="130">
        <v>0</v>
      </c>
      <c r="O3625" s="205">
        <v>4002012</v>
      </c>
    </row>
    <row r="3626" spans="1:15" x14ac:dyDescent="0.2">
      <c r="B3626" s="130" t="s">
        <v>832</v>
      </c>
      <c r="D3626" s="130">
        <v>1020843206</v>
      </c>
      <c r="F3626" s="130">
        <v>33148942</v>
      </c>
      <c r="I3626" s="130">
        <v>0</v>
      </c>
      <c r="K3626" s="130">
        <v>0</v>
      </c>
      <c r="O3626" s="205">
        <v>33148942</v>
      </c>
    </row>
    <row r="3627" spans="1:15" x14ac:dyDescent="0.2">
      <c r="B3627" s="130" t="s">
        <v>833</v>
      </c>
      <c r="D3627" s="130">
        <v>1020831915</v>
      </c>
      <c r="F3627" s="130">
        <v>70006982</v>
      </c>
      <c r="I3627" s="130">
        <v>25897611</v>
      </c>
      <c r="K3627" s="130">
        <v>0</v>
      </c>
      <c r="O3627" s="205">
        <v>95904593</v>
      </c>
    </row>
    <row r="3628" spans="1:15" x14ac:dyDescent="0.2">
      <c r="B3628" s="130" t="s">
        <v>896</v>
      </c>
      <c r="D3628" s="130">
        <v>1000270372</v>
      </c>
      <c r="F3628" s="130">
        <v>161758342</v>
      </c>
      <c r="I3628" s="130">
        <v>146856103</v>
      </c>
      <c r="K3628" s="130">
        <v>0</v>
      </c>
      <c r="O3628" s="205">
        <v>308614445</v>
      </c>
    </row>
    <row r="3629" spans="1:15" x14ac:dyDescent="0.2">
      <c r="B3629" s="130" t="s">
        <v>901</v>
      </c>
      <c r="D3629" s="130" t="s">
        <v>902</v>
      </c>
      <c r="F3629" s="130">
        <v>1350000</v>
      </c>
      <c r="I3629" s="130">
        <v>0</v>
      </c>
      <c r="K3629" s="130">
        <v>0</v>
      </c>
      <c r="O3629" s="205">
        <v>1350000</v>
      </c>
    </row>
    <row r="3630" spans="1:15" x14ac:dyDescent="0.2">
      <c r="B3630" s="130" t="s">
        <v>944</v>
      </c>
      <c r="D3630" s="130" t="s">
        <v>945</v>
      </c>
      <c r="F3630" s="130">
        <v>0</v>
      </c>
      <c r="I3630" s="130">
        <v>18583000</v>
      </c>
      <c r="K3630" s="130">
        <v>0</v>
      </c>
      <c r="O3630" s="205">
        <v>18583000</v>
      </c>
    </row>
    <row r="3631" spans="1:15" x14ac:dyDescent="0.2">
      <c r="A3631" s="130" t="s">
        <v>1439</v>
      </c>
      <c r="F3631" s="130">
        <v>1164000</v>
      </c>
      <c r="I3631" s="130">
        <v>2187000</v>
      </c>
      <c r="K3631" s="130">
        <v>0</v>
      </c>
      <c r="O3631" s="205">
        <v>3351000</v>
      </c>
    </row>
    <row r="3632" spans="1:15" x14ac:dyDescent="0.2">
      <c r="B3632" s="130" t="s">
        <v>380</v>
      </c>
      <c r="D3632" s="130" t="s">
        <v>381</v>
      </c>
      <c r="F3632" s="130">
        <v>1164000</v>
      </c>
      <c r="I3632" s="130">
        <v>2187000</v>
      </c>
      <c r="K3632" s="130">
        <v>0</v>
      </c>
      <c r="O3632" s="205">
        <v>3351000</v>
      </c>
    </row>
    <row r="3633" spans="1:15" x14ac:dyDescent="0.2">
      <c r="A3633" s="130" t="s">
        <v>1440</v>
      </c>
      <c r="F3633" s="130">
        <v>923362</v>
      </c>
      <c r="I3633" s="130">
        <v>48442882</v>
      </c>
      <c r="K3633" s="130">
        <v>0</v>
      </c>
      <c r="O3633" s="205">
        <v>49366244</v>
      </c>
    </row>
    <row r="3634" spans="1:15" x14ac:dyDescent="0.2">
      <c r="B3634" s="130" t="s">
        <v>427</v>
      </c>
      <c r="D3634" s="130" t="s">
        <v>428</v>
      </c>
      <c r="F3634" s="130">
        <v>0</v>
      </c>
      <c r="I3634" s="130">
        <v>11032382</v>
      </c>
      <c r="K3634" s="130">
        <v>0</v>
      </c>
      <c r="O3634" s="205">
        <v>11032382</v>
      </c>
    </row>
    <row r="3635" spans="1:15" x14ac:dyDescent="0.2">
      <c r="B3635" s="130" t="s">
        <v>435</v>
      </c>
      <c r="D3635" s="130" t="s">
        <v>436</v>
      </c>
      <c r="F3635" s="130">
        <v>923362</v>
      </c>
      <c r="I3635" s="130">
        <v>0</v>
      </c>
      <c r="K3635" s="130">
        <v>0</v>
      </c>
      <c r="O3635" s="205">
        <v>923362</v>
      </c>
    </row>
    <row r="3636" spans="1:15" x14ac:dyDescent="0.2">
      <c r="B3636" s="130" t="s">
        <v>643</v>
      </c>
      <c r="D3636" s="130">
        <v>1022966729</v>
      </c>
      <c r="F3636" s="130">
        <v>0</v>
      </c>
      <c r="I3636" s="130">
        <v>8172579</v>
      </c>
      <c r="K3636" s="130">
        <v>0</v>
      </c>
      <c r="O3636" s="205">
        <v>8172579</v>
      </c>
    </row>
    <row r="3637" spans="1:15" x14ac:dyDescent="0.2">
      <c r="B3637" s="130" t="s">
        <v>896</v>
      </c>
      <c r="D3637" s="130">
        <v>1000270372</v>
      </c>
      <c r="F3637" s="130">
        <v>0</v>
      </c>
      <c r="I3637" s="130">
        <v>18882071</v>
      </c>
      <c r="K3637" s="130">
        <v>0</v>
      </c>
      <c r="O3637" s="205">
        <v>18882071</v>
      </c>
    </row>
    <row r="3638" spans="1:15" x14ac:dyDescent="0.2">
      <c r="B3638" s="130" t="s">
        <v>944</v>
      </c>
      <c r="D3638" s="130" t="s">
        <v>945</v>
      </c>
      <c r="F3638" s="130">
        <v>0</v>
      </c>
      <c r="I3638" s="130">
        <v>10355850</v>
      </c>
      <c r="K3638" s="130">
        <v>0</v>
      </c>
      <c r="O3638" s="205">
        <v>10355850</v>
      </c>
    </row>
    <row r="3639" spans="1:15" x14ac:dyDescent="0.2">
      <c r="A3639" s="130" t="s">
        <v>1441</v>
      </c>
      <c r="F3639" s="130">
        <v>0</v>
      </c>
      <c r="I3639" s="130">
        <v>821000</v>
      </c>
      <c r="K3639" s="130">
        <v>0</v>
      </c>
      <c r="O3639" s="205">
        <v>821000</v>
      </c>
    </row>
    <row r="3640" spans="1:15" x14ac:dyDescent="0.2">
      <c r="B3640" s="130" t="s">
        <v>467</v>
      </c>
      <c r="D3640" s="130">
        <v>80902368</v>
      </c>
      <c r="F3640" s="130">
        <v>0</v>
      </c>
      <c r="I3640" s="130">
        <v>821000</v>
      </c>
      <c r="K3640" s="130">
        <v>0</v>
      </c>
      <c r="O3640" s="205">
        <v>821000</v>
      </c>
    </row>
    <row r="3641" spans="1:15" x14ac:dyDescent="0.2">
      <c r="A3641" s="130" t="s">
        <v>1442</v>
      </c>
      <c r="F3641" s="130">
        <v>17612705</v>
      </c>
      <c r="I3641" s="130">
        <v>107138710</v>
      </c>
      <c r="K3641" s="130">
        <v>458699</v>
      </c>
      <c r="O3641" s="205">
        <v>124292716</v>
      </c>
    </row>
    <row r="3642" spans="1:15" x14ac:dyDescent="0.2">
      <c r="A3642" s="130" t="s">
        <v>1443</v>
      </c>
      <c r="F3642" s="130">
        <v>17612705</v>
      </c>
      <c r="I3642" s="130">
        <v>99898710</v>
      </c>
      <c r="K3642" s="130">
        <v>458699</v>
      </c>
      <c r="O3642" s="205">
        <v>117052716</v>
      </c>
    </row>
    <row r="3643" spans="1:15" x14ac:dyDescent="0.2">
      <c r="B3643" s="130" t="s">
        <v>391</v>
      </c>
      <c r="D3643" s="130">
        <v>1019052477</v>
      </c>
      <c r="F3643" s="130">
        <v>2545000</v>
      </c>
      <c r="I3643" s="130">
        <v>0</v>
      </c>
      <c r="K3643" s="130">
        <v>0</v>
      </c>
      <c r="O3643" s="205">
        <v>2545000</v>
      </c>
    </row>
    <row r="3644" spans="1:15" x14ac:dyDescent="0.2">
      <c r="B3644" s="130" t="s">
        <v>954</v>
      </c>
      <c r="D3644" s="130">
        <v>1023888413</v>
      </c>
      <c r="F3644" s="130">
        <v>455000</v>
      </c>
      <c r="I3644" s="130">
        <v>0</v>
      </c>
      <c r="K3644" s="130">
        <v>0</v>
      </c>
      <c r="O3644" s="205">
        <v>455000</v>
      </c>
    </row>
    <row r="3645" spans="1:15" x14ac:dyDescent="0.2">
      <c r="B3645" s="130" t="s">
        <v>427</v>
      </c>
      <c r="D3645" s="130" t="s">
        <v>428</v>
      </c>
      <c r="F3645" s="130">
        <v>0</v>
      </c>
      <c r="I3645" s="130">
        <v>2262415</v>
      </c>
      <c r="K3645" s="130">
        <v>0</v>
      </c>
      <c r="O3645" s="205">
        <v>2262415</v>
      </c>
    </row>
    <row r="3646" spans="1:15" x14ac:dyDescent="0.2">
      <c r="B3646" s="130" t="s">
        <v>446</v>
      </c>
      <c r="D3646" s="130" t="s">
        <v>447</v>
      </c>
      <c r="F3646" s="130">
        <v>0</v>
      </c>
      <c r="I3646" s="130">
        <v>23436042</v>
      </c>
      <c r="K3646" s="130">
        <v>0</v>
      </c>
      <c r="O3646" s="205">
        <v>23436042</v>
      </c>
    </row>
    <row r="3647" spans="1:15" x14ac:dyDescent="0.2">
      <c r="B3647" s="130" t="s">
        <v>465</v>
      </c>
      <c r="D3647" s="130">
        <v>79897518</v>
      </c>
      <c r="F3647" s="130">
        <v>12804784</v>
      </c>
      <c r="I3647" s="130">
        <v>6361452</v>
      </c>
      <c r="K3647" s="130">
        <v>0</v>
      </c>
      <c r="O3647" s="205">
        <v>19166236</v>
      </c>
    </row>
    <row r="3648" spans="1:15" x14ac:dyDescent="0.2">
      <c r="B3648" s="130" t="s">
        <v>527</v>
      </c>
      <c r="D3648" s="130" t="s">
        <v>528</v>
      </c>
      <c r="F3648" s="130">
        <v>0</v>
      </c>
      <c r="I3648" s="130">
        <v>7302278</v>
      </c>
      <c r="K3648" s="130">
        <v>0</v>
      </c>
      <c r="O3648" s="205">
        <v>7302278</v>
      </c>
    </row>
    <row r="3649" spans="1:15" x14ac:dyDescent="0.2">
      <c r="B3649" s="130" t="s">
        <v>531</v>
      </c>
      <c r="D3649" s="130">
        <v>80849664</v>
      </c>
      <c r="F3649" s="130">
        <v>0</v>
      </c>
      <c r="I3649" s="130">
        <v>800000</v>
      </c>
      <c r="K3649" s="130">
        <v>0</v>
      </c>
      <c r="O3649" s="205">
        <v>800000</v>
      </c>
    </row>
    <row r="3650" spans="1:15" x14ac:dyDescent="0.2">
      <c r="B3650" s="130" t="s">
        <v>1444</v>
      </c>
      <c r="D3650" s="130" t="s">
        <v>1445</v>
      </c>
      <c r="F3650" s="130">
        <v>0</v>
      </c>
      <c r="I3650" s="130">
        <v>156000</v>
      </c>
      <c r="K3650" s="130">
        <v>0</v>
      </c>
      <c r="O3650" s="205">
        <v>156000</v>
      </c>
    </row>
    <row r="3651" spans="1:15" x14ac:dyDescent="0.2">
      <c r="B3651" s="130" t="s">
        <v>626</v>
      </c>
      <c r="D3651" s="130" t="s">
        <v>627</v>
      </c>
      <c r="F3651" s="130">
        <v>0</v>
      </c>
      <c r="I3651" s="130">
        <v>44761940</v>
      </c>
      <c r="K3651" s="130">
        <v>0</v>
      </c>
      <c r="O3651" s="205">
        <v>44761940</v>
      </c>
    </row>
    <row r="3652" spans="1:15" x14ac:dyDescent="0.2">
      <c r="B3652" s="130" t="s">
        <v>631</v>
      </c>
      <c r="D3652" s="130">
        <v>1031127789</v>
      </c>
      <c r="F3652" s="130">
        <v>0</v>
      </c>
      <c r="I3652" s="130">
        <v>750000</v>
      </c>
      <c r="K3652" s="130">
        <v>0</v>
      </c>
      <c r="O3652" s="205">
        <v>750000</v>
      </c>
    </row>
    <row r="3653" spans="1:15" x14ac:dyDescent="0.2">
      <c r="B3653" s="130" t="s">
        <v>665</v>
      </c>
      <c r="D3653" s="130" t="s">
        <v>666</v>
      </c>
      <c r="F3653" s="130">
        <v>1277921</v>
      </c>
      <c r="I3653" s="130">
        <v>3678512</v>
      </c>
      <c r="K3653" s="130">
        <v>458699</v>
      </c>
      <c r="O3653" s="205">
        <v>4497734</v>
      </c>
    </row>
    <row r="3654" spans="1:15" x14ac:dyDescent="0.2">
      <c r="B3654" s="130" t="s">
        <v>735</v>
      </c>
      <c r="D3654" s="130" t="s">
        <v>736</v>
      </c>
      <c r="F3654" s="130">
        <v>530000</v>
      </c>
      <c r="I3654" s="130">
        <v>0</v>
      </c>
      <c r="K3654" s="130">
        <v>0</v>
      </c>
      <c r="O3654" s="205">
        <v>530000</v>
      </c>
    </row>
    <row r="3655" spans="1:15" x14ac:dyDescent="0.2">
      <c r="B3655" s="130" t="s">
        <v>741</v>
      </c>
      <c r="D3655" s="130">
        <v>80354807</v>
      </c>
      <c r="F3655" s="130">
        <v>0</v>
      </c>
      <c r="I3655" s="130">
        <v>2400000</v>
      </c>
      <c r="K3655" s="130">
        <v>0</v>
      </c>
      <c r="O3655" s="205">
        <v>2400000</v>
      </c>
    </row>
    <row r="3656" spans="1:15" x14ac:dyDescent="0.2">
      <c r="B3656" s="130" t="s">
        <v>749</v>
      </c>
      <c r="D3656" s="130">
        <v>14010065</v>
      </c>
      <c r="F3656" s="130">
        <v>0</v>
      </c>
      <c r="I3656" s="130">
        <v>1171364</v>
      </c>
      <c r="K3656" s="130">
        <v>0</v>
      </c>
      <c r="O3656" s="205">
        <v>1171364</v>
      </c>
    </row>
    <row r="3657" spans="1:15" x14ac:dyDescent="0.2">
      <c r="B3657" s="130" t="s">
        <v>770</v>
      </c>
      <c r="D3657" s="130" t="s">
        <v>771</v>
      </c>
      <c r="F3657" s="130">
        <v>0</v>
      </c>
      <c r="I3657" s="130">
        <v>1787265</v>
      </c>
      <c r="K3657" s="130">
        <v>0</v>
      </c>
      <c r="O3657" s="205">
        <v>1787265</v>
      </c>
    </row>
    <row r="3658" spans="1:15" x14ac:dyDescent="0.2">
      <c r="B3658" s="130" t="s">
        <v>843</v>
      </c>
      <c r="D3658" s="130">
        <v>1022966706</v>
      </c>
      <c r="F3658" s="130">
        <v>0</v>
      </c>
      <c r="I3658" s="130">
        <v>4744442</v>
      </c>
      <c r="K3658" s="130">
        <v>0</v>
      </c>
      <c r="O3658" s="205">
        <v>4744442</v>
      </c>
    </row>
    <row r="3659" spans="1:15" x14ac:dyDescent="0.2">
      <c r="B3659" s="130" t="s">
        <v>940</v>
      </c>
      <c r="D3659" s="130" t="s">
        <v>941</v>
      </c>
      <c r="F3659" s="130">
        <v>0</v>
      </c>
      <c r="I3659" s="130">
        <v>287000</v>
      </c>
      <c r="K3659" s="130">
        <v>0</v>
      </c>
      <c r="O3659" s="205">
        <v>287000</v>
      </c>
    </row>
    <row r="3660" spans="1:15" x14ac:dyDescent="0.2">
      <c r="A3660" s="130" t="s">
        <v>1446</v>
      </c>
      <c r="F3660" s="130">
        <v>0</v>
      </c>
      <c r="I3660" s="130">
        <v>7240000</v>
      </c>
      <c r="K3660" s="130">
        <v>0</v>
      </c>
      <c r="O3660" s="205">
        <v>7240000</v>
      </c>
    </row>
    <row r="3661" spans="1:15" x14ac:dyDescent="0.2">
      <c r="B3661" s="130" t="s">
        <v>675</v>
      </c>
      <c r="D3661" s="130" t="s">
        <v>676</v>
      </c>
      <c r="F3661" s="130">
        <v>0</v>
      </c>
      <c r="I3661" s="130">
        <v>7240000</v>
      </c>
      <c r="K3661" s="130">
        <v>0</v>
      </c>
      <c r="O3661" s="205">
        <v>7240000</v>
      </c>
    </row>
    <row r="3662" spans="1:15" x14ac:dyDescent="0.2">
      <c r="A3662" s="130" t="s">
        <v>1447</v>
      </c>
      <c r="F3662" s="130">
        <v>365780</v>
      </c>
      <c r="I3662" s="130">
        <v>511000</v>
      </c>
      <c r="K3662" s="130">
        <v>0</v>
      </c>
      <c r="O3662" s="205">
        <v>876780</v>
      </c>
    </row>
    <row r="3663" spans="1:15" x14ac:dyDescent="0.2">
      <c r="A3663" s="130" t="s">
        <v>1448</v>
      </c>
      <c r="F3663" s="130">
        <v>365780</v>
      </c>
      <c r="I3663" s="130">
        <v>511000</v>
      </c>
      <c r="K3663" s="130">
        <v>0</v>
      </c>
      <c r="O3663" s="205">
        <v>876780</v>
      </c>
    </row>
    <row r="3664" spans="1:15" x14ac:dyDescent="0.2">
      <c r="B3664" s="130" t="s">
        <v>414</v>
      </c>
      <c r="D3664" s="130" t="s">
        <v>415</v>
      </c>
      <c r="F3664" s="130">
        <v>365780</v>
      </c>
      <c r="I3664" s="130">
        <v>0</v>
      </c>
      <c r="K3664" s="130">
        <v>0</v>
      </c>
      <c r="O3664" s="205">
        <v>365780</v>
      </c>
    </row>
    <row r="3665" spans="1:15" x14ac:dyDescent="0.2">
      <c r="B3665" s="130" t="s">
        <v>691</v>
      </c>
      <c r="D3665" s="130" t="s">
        <v>692</v>
      </c>
      <c r="F3665" s="130">
        <v>0</v>
      </c>
      <c r="I3665" s="130">
        <v>511000</v>
      </c>
      <c r="K3665" s="130">
        <v>0</v>
      </c>
      <c r="O3665" s="205">
        <v>511000</v>
      </c>
    </row>
    <row r="3666" spans="1:15" x14ac:dyDescent="0.2">
      <c r="A3666" s="130" t="s">
        <v>1449</v>
      </c>
      <c r="F3666" s="130">
        <v>154721040</v>
      </c>
      <c r="I3666" s="130">
        <v>0</v>
      </c>
      <c r="K3666" s="130">
        <v>0</v>
      </c>
      <c r="O3666" s="205">
        <v>154721040</v>
      </c>
    </row>
    <row r="3667" spans="1:15" x14ac:dyDescent="0.2">
      <c r="A3667" s="130" t="s">
        <v>1450</v>
      </c>
      <c r="F3667" s="130">
        <v>154721040</v>
      </c>
      <c r="I3667" s="130">
        <v>0</v>
      </c>
      <c r="K3667" s="130">
        <v>0</v>
      </c>
      <c r="O3667" s="205">
        <v>154721040</v>
      </c>
    </row>
    <row r="3668" spans="1:15" x14ac:dyDescent="0.2">
      <c r="B3668" s="130" t="s">
        <v>981</v>
      </c>
      <c r="D3668" s="130" t="s">
        <v>982</v>
      </c>
      <c r="F3668" s="130">
        <v>154721040</v>
      </c>
      <c r="I3668" s="130">
        <v>0</v>
      </c>
      <c r="K3668" s="130">
        <v>0</v>
      </c>
      <c r="O3668" s="205">
        <v>154721040</v>
      </c>
    </row>
    <row r="3669" spans="1:15" x14ac:dyDescent="0.2">
      <c r="A3669" s="130" t="s">
        <v>1451</v>
      </c>
      <c r="F3669" s="130">
        <v>64440395.670000002</v>
      </c>
      <c r="I3669" s="130">
        <v>115927721</v>
      </c>
      <c r="K3669" s="130">
        <v>200000</v>
      </c>
      <c r="O3669" s="205">
        <v>180168116.66999999</v>
      </c>
    </row>
    <row r="3670" spans="1:15" x14ac:dyDescent="0.2">
      <c r="A3670" s="130" t="s">
        <v>1452</v>
      </c>
      <c r="F3670" s="130">
        <v>0</v>
      </c>
      <c r="I3670" s="130">
        <v>49182</v>
      </c>
      <c r="K3670" s="130">
        <v>0</v>
      </c>
      <c r="O3670" s="205">
        <v>49182</v>
      </c>
    </row>
    <row r="3671" spans="1:15" x14ac:dyDescent="0.2">
      <c r="B3671" s="130" t="s">
        <v>780</v>
      </c>
      <c r="D3671" s="130" t="s">
        <v>781</v>
      </c>
      <c r="F3671" s="130">
        <v>0</v>
      </c>
      <c r="I3671" s="130">
        <v>49182</v>
      </c>
      <c r="K3671" s="130">
        <v>0</v>
      </c>
      <c r="O3671" s="205">
        <v>49182</v>
      </c>
    </row>
    <row r="3672" spans="1:15" x14ac:dyDescent="0.2">
      <c r="A3672" s="130" t="s">
        <v>1453</v>
      </c>
      <c r="F3672" s="130">
        <v>5285076.67</v>
      </c>
      <c r="I3672" s="130">
        <v>16549320</v>
      </c>
      <c r="K3672" s="130">
        <v>0</v>
      </c>
      <c r="O3672" s="205">
        <v>21834396.670000002</v>
      </c>
    </row>
    <row r="3673" spans="1:15" x14ac:dyDescent="0.2">
      <c r="A3673" s="130" t="s">
        <v>1454</v>
      </c>
      <c r="F3673" s="130">
        <v>954825</v>
      </c>
      <c r="I3673" s="130">
        <v>0</v>
      </c>
      <c r="K3673" s="130">
        <v>0</v>
      </c>
      <c r="O3673" s="205">
        <v>954825</v>
      </c>
    </row>
    <row r="3674" spans="1:15" x14ac:dyDescent="0.2">
      <c r="B3674" s="130" t="s">
        <v>634</v>
      </c>
      <c r="D3674" s="130" t="s">
        <v>635</v>
      </c>
      <c r="F3674" s="130">
        <v>334224</v>
      </c>
      <c r="I3674" s="130">
        <v>0</v>
      </c>
      <c r="K3674" s="130">
        <v>0</v>
      </c>
      <c r="O3674" s="205">
        <v>334224</v>
      </c>
    </row>
    <row r="3675" spans="1:15" x14ac:dyDescent="0.2">
      <c r="B3675" s="130" t="s">
        <v>638</v>
      </c>
      <c r="D3675" s="130" t="s">
        <v>639</v>
      </c>
      <c r="F3675" s="130">
        <v>620601</v>
      </c>
      <c r="I3675" s="130">
        <v>0</v>
      </c>
      <c r="K3675" s="130">
        <v>0</v>
      </c>
      <c r="O3675" s="205">
        <v>620601</v>
      </c>
    </row>
    <row r="3676" spans="1:15" x14ac:dyDescent="0.2">
      <c r="A3676" s="130" t="s">
        <v>1455</v>
      </c>
      <c r="F3676" s="130">
        <v>80639.149999999994</v>
      </c>
      <c r="I3676" s="130">
        <v>130394</v>
      </c>
      <c r="K3676" s="130">
        <v>0</v>
      </c>
      <c r="O3676" s="205">
        <v>211033.15</v>
      </c>
    </row>
    <row r="3677" spans="1:15" x14ac:dyDescent="0.2">
      <c r="B3677" s="130" t="s">
        <v>383</v>
      </c>
      <c r="D3677" s="130" t="s">
        <v>384</v>
      </c>
      <c r="F3677" s="130">
        <v>37398.15</v>
      </c>
      <c r="I3677" s="130">
        <v>0</v>
      </c>
      <c r="K3677" s="130">
        <v>0</v>
      </c>
      <c r="O3677" s="205">
        <v>37398.15</v>
      </c>
    </row>
    <row r="3678" spans="1:15" x14ac:dyDescent="0.2">
      <c r="B3678" s="130" t="s">
        <v>507</v>
      </c>
      <c r="D3678" s="130" t="s">
        <v>508</v>
      </c>
      <c r="F3678" s="130">
        <v>0</v>
      </c>
      <c r="I3678" s="130">
        <v>8100</v>
      </c>
      <c r="K3678" s="130">
        <v>0</v>
      </c>
      <c r="O3678" s="205">
        <v>8100</v>
      </c>
    </row>
    <row r="3679" spans="1:15" x14ac:dyDescent="0.2">
      <c r="B3679" s="130" t="s">
        <v>634</v>
      </c>
      <c r="D3679" s="130" t="s">
        <v>635</v>
      </c>
      <c r="F3679" s="130">
        <v>0</v>
      </c>
      <c r="I3679" s="130">
        <v>25694</v>
      </c>
      <c r="K3679" s="130">
        <v>0</v>
      </c>
      <c r="O3679" s="205">
        <v>25694</v>
      </c>
    </row>
    <row r="3680" spans="1:15" x14ac:dyDescent="0.2">
      <c r="B3680" s="130" t="s">
        <v>638</v>
      </c>
      <c r="D3680" s="130" t="s">
        <v>639</v>
      </c>
      <c r="F3680" s="130">
        <v>0</v>
      </c>
      <c r="I3680" s="130">
        <v>96600</v>
      </c>
      <c r="K3680" s="130">
        <v>0</v>
      </c>
      <c r="O3680" s="205">
        <v>96600</v>
      </c>
    </row>
    <row r="3681" spans="1:15" x14ac:dyDescent="0.2">
      <c r="B3681" s="130" t="s">
        <v>985</v>
      </c>
      <c r="D3681" s="130" t="s">
        <v>986</v>
      </c>
      <c r="F3681" s="130">
        <v>19898</v>
      </c>
      <c r="I3681" s="130">
        <v>0</v>
      </c>
      <c r="K3681" s="130">
        <v>0</v>
      </c>
      <c r="O3681" s="205">
        <v>19898</v>
      </c>
    </row>
    <row r="3682" spans="1:15" x14ac:dyDescent="0.2">
      <c r="B3682" s="130" t="s">
        <v>987</v>
      </c>
      <c r="D3682" s="130" t="s">
        <v>988</v>
      </c>
      <c r="F3682" s="130">
        <v>23343</v>
      </c>
      <c r="I3682" s="130">
        <v>0</v>
      </c>
      <c r="K3682" s="130">
        <v>0</v>
      </c>
      <c r="O3682" s="205">
        <v>23343</v>
      </c>
    </row>
    <row r="3683" spans="1:15" x14ac:dyDescent="0.2">
      <c r="A3683" s="130" t="s">
        <v>1456</v>
      </c>
      <c r="F3683" s="130">
        <v>4249612.5199999996</v>
      </c>
      <c r="I3683" s="130">
        <v>16418926</v>
      </c>
      <c r="K3683" s="130">
        <v>0</v>
      </c>
      <c r="O3683" s="205">
        <v>20668538.52</v>
      </c>
    </row>
    <row r="3684" spans="1:15" x14ac:dyDescent="0.2">
      <c r="B3684" s="130" t="s">
        <v>383</v>
      </c>
      <c r="D3684" s="130" t="s">
        <v>384</v>
      </c>
      <c r="F3684" s="130">
        <v>373981.52</v>
      </c>
      <c r="I3684" s="130">
        <v>0</v>
      </c>
      <c r="K3684" s="130">
        <v>0</v>
      </c>
      <c r="O3684" s="205">
        <v>373981.52</v>
      </c>
    </row>
    <row r="3685" spans="1:15" x14ac:dyDescent="0.2">
      <c r="B3685" s="130" t="s">
        <v>404</v>
      </c>
      <c r="D3685" s="130" t="s">
        <v>405</v>
      </c>
      <c r="F3685" s="130">
        <v>69600</v>
      </c>
      <c r="I3685" s="130">
        <v>228235</v>
      </c>
      <c r="K3685" s="130">
        <v>0</v>
      </c>
      <c r="O3685" s="205">
        <v>297835</v>
      </c>
    </row>
    <row r="3686" spans="1:15" x14ac:dyDescent="0.2">
      <c r="B3686" s="130" t="s">
        <v>1457</v>
      </c>
      <c r="D3686" s="130">
        <v>1032473936</v>
      </c>
      <c r="F3686" s="130">
        <v>0</v>
      </c>
      <c r="I3686" s="130">
        <v>1404000</v>
      </c>
      <c r="K3686" s="130">
        <v>0</v>
      </c>
      <c r="O3686" s="205">
        <v>1404000</v>
      </c>
    </row>
    <row r="3687" spans="1:15" x14ac:dyDescent="0.2">
      <c r="B3687" s="130" t="s">
        <v>959</v>
      </c>
      <c r="D3687" s="130" t="s">
        <v>960</v>
      </c>
      <c r="F3687" s="130">
        <v>57900</v>
      </c>
      <c r="I3687" s="130">
        <v>0</v>
      </c>
      <c r="K3687" s="130">
        <v>0</v>
      </c>
      <c r="O3687" s="205">
        <v>57900</v>
      </c>
    </row>
    <row r="3688" spans="1:15" x14ac:dyDescent="0.2">
      <c r="B3688" s="130" t="s">
        <v>964</v>
      </c>
      <c r="D3688" s="130" t="s">
        <v>965</v>
      </c>
      <c r="F3688" s="130">
        <v>20370</v>
      </c>
      <c r="I3688" s="130">
        <v>0</v>
      </c>
      <c r="K3688" s="130">
        <v>0</v>
      </c>
      <c r="O3688" s="205">
        <v>20370</v>
      </c>
    </row>
    <row r="3689" spans="1:15" x14ac:dyDescent="0.2">
      <c r="B3689" s="130" t="s">
        <v>481</v>
      </c>
      <c r="D3689" s="130" t="s">
        <v>482</v>
      </c>
      <c r="F3689" s="130">
        <v>453781</v>
      </c>
      <c r="I3689" s="130">
        <v>1789916</v>
      </c>
      <c r="K3689" s="130">
        <v>0</v>
      </c>
      <c r="O3689" s="205">
        <v>2243697</v>
      </c>
    </row>
    <row r="3690" spans="1:15" x14ac:dyDescent="0.2">
      <c r="B3690" s="130" t="s">
        <v>497</v>
      </c>
      <c r="D3690" s="130" t="s">
        <v>498</v>
      </c>
      <c r="F3690" s="130">
        <v>0</v>
      </c>
      <c r="I3690" s="130">
        <v>719200</v>
      </c>
      <c r="K3690" s="130">
        <v>0</v>
      </c>
      <c r="O3690" s="205">
        <v>719200</v>
      </c>
    </row>
    <row r="3691" spans="1:15" x14ac:dyDescent="0.2">
      <c r="B3691" s="130" t="s">
        <v>507</v>
      </c>
      <c r="D3691" s="130" t="s">
        <v>508</v>
      </c>
      <c r="F3691" s="130">
        <v>0</v>
      </c>
      <c r="I3691" s="130">
        <v>183100</v>
      </c>
      <c r="K3691" s="130">
        <v>0</v>
      </c>
      <c r="O3691" s="205">
        <v>183100</v>
      </c>
    </row>
    <row r="3692" spans="1:15" x14ac:dyDescent="0.2">
      <c r="B3692" s="130" t="s">
        <v>542</v>
      </c>
      <c r="D3692" s="130" t="s">
        <v>543</v>
      </c>
      <c r="F3692" s="130">
        <v>0</v>
      </c>
      <c r="I3692" s="130">
        <v>220000</v>
      </c>
      <c r="K3692" s="130">
        <v>0</v>
      </c>
      <c r="O3692" s="205">
        <v>220000</v>
      </c>
    </row>
    <row r="3693" spans="1:15" x14ac:dyDescent="0.2">
      <c r="B3693" s="130" t="s">
        <v>594</v>
      </c>
      <c r="D3693" s="130" t="s">
        <v>595</v>
      </c>
      <c r="F3693" s="130">
        <v>0</v>
      </c>
      <c r="I3693" s="130">
        <v>497960</v>
      </c>
      <c r="K3693" s="130">
        <v>0</v>
      </c>
      <c r="O3693" s="205">
        <v>497960</v>
      </c>
    </row>
    <row r="3694" spans="1:15" x14ac:dyDescent="0.2">
      <c r="B3694" s="130" t="s">
        <v>603</v>
      </c>
      <c r="D3694" s="130" t="s">
        <v>604</v>
      </c>
      <c r="F3694" s="130">
        <v>0</v>
      </c>
      <c r="I3694" s="130">
        <v>190000</v>
      </c>
      <c r="K3694" s="130">
        <v>0</v>
      </c>
      <c r="O3694" s="205">
        <v>190000</v>
      </c>
    </row>
    <row r="3695" spans="1:15" x14ac:dyDescent="0.2">
      <c r="B3695" s="130" t="s">
        <v>632</v>
      </c>
      <c r="D3695" s="130" t="s">
        <v>633</v>
      </c>
      <c r="F3695" s="130">
        <v>0</v>
      </c>
      <c r="I3695" s="130">
        <v>320130</v>
      </c>
      <c r="K3695" s="130">
        <v>0</v>
      </c>
      <c r="O3695" s="205">
        <v>320130</v>
      </c>
    </row>
    <row r="3696" spans="1:15" x14ac:dyDescent="0.2">
      <c r="B3696" s="130" t="s">
        <v>634</v>
      </c>
      <c r="D3696" s="130" t="s">
        <v>635</v>
      </c>
      <c r="F3696" s="130">
        <v>293470</v>
      </c>
      <c r="I3696" s="130">
        <v>791390</v>
      </c>
      <c r="K3696" s="130">
        <v>0</v>
      </c>
      <c r="O3696" s="205">
        <v>1084860</v>
      </c>
    </row>
    <row r="3697" spans="1:15" x14ac:dyDescent="0.2">
      <c r="B3697" s="130" t="s">
        <v>638</v>
      </c>
      <c r="D3697" s="130" t="s">
        <v>639</v>
      </c>
      <c r="F3697" s="130">
        <v>2207003</v>
      </c>
      <c r="I3697" s="130">
        <v>2081723</v>
      </c>
      <c r="K3697" s="130">
        <v>0</v>
      </c>
      <c r="O3697" s="205">
        <v>4288726</v>
      </c>
    </row>
    <row r="3698" spans="1:15" x14ac:dyDescent="0.2">
      <c r="B3698" s="130" t="s">
        <v>648</v>
      </c>
      <c r="D3698" s="130" t="s">
        <v>649</v>
      </c>
      <c r="F3698" s="130">
        <v>0</v>
      </c>
      <c r="I3698" s="130">
        <v>225074</v>
      </c>
      <c r="K3698" s="130">
        <v>0</v>
      </c>
      <c r="O3698" s="205">
        <v>225074</v>
      </c>
    </row>
    <row r="3699" spans="1:15" x14ac:dyDescent="0.2">
      <c r="B3699" s="130" t="s">
        <v>659</v>
      </c>
      <c r="D3699" s="130" t="s">
        <v>660</v>
      </c>
      <c r="F3699" s="130">
        <v>0</v>
      </c>
      <c r="I3699" s="130">
        <v>1742900</v>
      </c>
      <c r="K3699" s="130">
        <v>0</v>
      </c>
      <c r="O3699" s="205">
        <v>1742900</v>
      </c>
    </row>
    <row r="3700" spans="1:15" x14ac:dyDescent="0.2">
      <c r="B3700" s="130" t="s">
        <v>985</v>
      </c>
      <c r="D3700" s="130" t="s">
        <v>986</v>
      </c>
      <c r="F3700" s="130">
        <v>198981</v>
      </c>
      <c r="I3700" s="130">
        <v>0</v>
      </c>
      <c r="K3700" s="130">
        <v>0</v>
      </c>
      <c r="O3700" s="205">
        <v>198981</v>
      </c>
    </row>
    <row r="3701" spans="1:15" x14ac:dyDescent="0.2">
      <c r="B3701" s="130" t="s">
        <v>987</v>
      </c>
      <c r="D3701" s="130" t="s">
        <v>988</v>
      </c>
      <c r="F3701" s="130">
        <v>233426</v>
      </c>
      <c r="I3701" s="130">
        <v>0</v>
      </c>
      <c r="K3701" s="130">
        <v>0</v>
      </c>
      <c r="O3701" s="205">
        <v>233426</v>
      </c>
    </row>
    <row r="3702" spans="1:15" x14ac:dyDescent="0.2">
      <c r="B3702" s="130" t="s">
        <v>730</v>
      </c>
      <c r="D3702" s="130" t="s">
        <v>731</v>
      </c>
      <c r="F3702" s="130">
        <v>0</v>
      </c>
      <c r="I3702" s="130">
        <v>1614800</v>
      </c>
      <c r="K3702" s="130">
        <v>0</v>
      </c>
      <c r="O3702" s="205">
        <v>1614800</v>
      </c>
    </row>
    <row r="3703" spans="1:15" x14ac:dyDescent="0.2">
      <c r="B3703" s="130" t="s">
        <v>804</v>
      </c>
      <c r="D3703" s="130" t="s">
        <v>805</v>
      </c>
      <c r="F3703" s="130">
        <v>341100</v>
      </c>
      <c r="I3703" s="130">
        <v>435400</v>
      </c>
      <c r="K3703" s="130">
        <v>0</v>
      </c>
      <c r="O3703" s="205">
        <v>776500</v>
      </c>
    </row>
    <row r="3704" spans="1:15" x14ac:dyDescent="0.2">
      <c r="B3704" s="130" t="s">
        <v>830</v>
      </c>
      <c r="D3704" s="130" t="s">
        <v>831</v>
      </c>
      <c r="F3704" s="130">
        <v>0</v>
      </c>
      <c r="I3704" s="130">
        <v>267248</v>
      </c>
      <c r="K3704" s="130">
        <v>0</v>
      </c>
      <c r="O3704" s="205">
        <v>267248</v>
      </c>
    </row>
    <row r="3705" spans="1:15" x14ac:dyDescent="0.2">
      <c r="B3705" s="130" t="s">
        <v>923</v>
      </c>
      <c r="D3705" s="130" t="s">
        <v>924</v>
      </c>
      <c r="F3705" s="130">
        <v>0</v>
      </c>
      <c r="I3705" s="130">
        <v>3707850</v>
      </c>
      <c r="K3705" s="130">
        <v>0</v>
      </c>
      <c r="O3705" s="205">
        <v>3707850</v>
      </c>
    </row>
    <row r="3706" spans="1:15" x14ac:dyDescent="0.2">
      <c r="A3706" s="130" t="s">
        <v>1458</v>
      </c>
      <c r="F3706" s="130">
        <v>51804763</v>
      </c>
      <c r="I3706" s="130">
        <v>2609960</v>
      </c>
      <c r="K3706" s="130">
        <v>0</v>
      </c>
      <c r="O3706" s="205">
        <v>54414723</v>
      </c>
    </row>
    <row r="3707" spans="1:15" x14ac:dyDescent="0.2">
      <c r="B3707" s="130" t="s">
        <v>1459</v>
      </c>
      <c r="D3707" s="130" t="s">
        <v>1460</v>
      </c>
      <c r="F3707" s="130">
        <v>0</v>
      </c>
      <c r="I3707" s="130">
        <v>115900</v>
      </c>
      <c r="K3707" s="130">
        <v>0</v>
      </c>
      <c r="O3707" s="205">
        <v>115900</v>
      </c>
    </row>
    <row r="3708" spans="1:15" x14ac:dyDescent="0.2">
      <c r="B3708" s="130" t="s">
        <v>1461</v>
      </c>
      <c r="D3708" s="130" t="s">
        <v>1462</v>
      </c>
      <c r="F3708" s="130">
        <v>0</v>
      </c>
      <c r="I3708" s="130">
        <v>16000</v>
      </c>
      <c r="K3708" s="130">
        <v>0</v>
      </c>
      <c r="O3708" s="205">
        <v>16000</v>
      </c>
    </row>
    <row r="3709" spans="1:15" x14ac:dyDescent="0.2">
      <c r="B3709" s="130" t="s">
        <v>497</v>
      </c>
      <c r="D3709" s="130" t="s">
        <v>498</v>
      </c>
      <c r="F3709" s="130">
        <v>0</v>
      </c>
      <c r="I3709" s="130">
        <v>28500</v>
      </c>
      <c r="K3709" s="130">
        <v>0</v>
      </c>
      <c r="O3709" s="205">
        <v>28500</v>
      </c>
    </row>
    <row r="3710" spans="1:15" x14ac:dyDescent="0.2">
      <c r="B3710" s="130" t="s">
        <v>1463</v>
      </c>
      <c r="D3710" s="130" t="s">
        <v>1464</v>
      </c>
      <c r="F3710" s="130">
        <v>0</v>
      </c>
      <c r="I3710" s="130">
        <v>520160</v>
      </c>
      <c r="K3710" s="130">
        <v>0</v>
      </c>
      <c r="O3710" s="205">
        <v>520160</v>
      </c>
    </row>
    <row r="3711" spans="1:15" x14ac:dyDescent="0.2">
      <c r="B3711" s="130" t="s">
        <v>651</v>
      </c>
      <c r="D3711" s="130" t="s">
        <v>652</v>
      </c>
      <c r="F3711" s="130">
        <v>0</v>
      </c>
      <c r="I3711" s="130">
        <v>549400</v>
      </c>
      <c r="K3711" s="130">
        <v>0</v>
      </c>
      <c r="O3711" s="205">
        <v>549400</v>
      </c>
    </row>
    <row r="3712" spans="1:15" x14ac:dyDescent="0.2">
      <c r="B3712" s="130" t="s">
        <v>983</v>
      </c>
      <c r="D3712" s="130" t="s">
        <v>984</v>
      </c>
      <c r="F3712" s="130">
        <v>668000</v>
      </c>
      <c r="I3712" s="130">
        <v>0</v>
      </c>
      <c r="K3712" s="130">
        <v>0</v>
      </c>
      <c r="O3712" s="205">
        <v>668000</v>
      </c>
    </row>
    <row r="3713" spans="1:15" x14ac:dyDescent="0.2">
      <c r="B3713" s="130" t="s">
        <v>684</v>
      </c>
      <c r="D3713" s="130" t="s">
        <v>685</v>
      </c>
      <c r="F3713" s="130">
        <v>0</v>
      </c>
      <c r="I3713" s="130">
        <v>1293000</v>
      </c>
      <c r="K3713" s="130">
        <v>0</v>
      </c>
      <c r="O3713" s="205">
        <v>1293000</v>
      </c>
    </row>
    <row r="3714" spans="1:15" x14ac:dyDescent="0.2">
      <c r="B3714" s="130" t="s">
        <v>161</v>
      </c>
      <c r="D3714" s="130" t="s">
        <v>160</v>
      </c>
      <c r="F3714" s="130">
        <v>23132913</v>
      </c>
      <c r="I3714" s="130">
        <v>0</v>
      </c>
      <c r="K3714" s="130">
        <v>0</v>
      </c>
      <c r="O3714" s="205">
        <v>23132913</v>
      </c>
    </row>
    <row r="3715" spans="1:15" x14ac:dyDescent="0.2">
      <c r="B3715" s="130" t="s">
        <v>768</v>
      </c>
      <c r="D3715" s="130" t="s">
        <v>769</v>
      </c>
      <c r="F3715" s="130">
        <v>28003850</v>
      </c>
      <c r="I3715" s="130">
        <v>0</v>
      </c>
      <c r="K3715" s="130">
        <v>0</v>
      </c>
      <c r="O3715" s="205">
        <v>28003850</v>
      </c>
    </row>
    <row r="3716" spans="1:15" x14ac:dyDescent="0.2">
      <c r="B3716" s="130" t="s">
        <v>1465</v>
      </c>
      <c r="D3716" s="130" t="s">
        <v>1466</v>
      </c>
      <c r="F3716" s="130">
        <v>0</v>
      </c>
      <c r="I3716" s="130">
        <v>81000</v>
      </c>
      <c r="K3716" s="130">
        <v>0</v>
      </c>
      <c r="O3716" s="205">
        <v>81000</v>
      </c>
    </row>
    <row r="3717" spans="1:15" x14ac:dyDescent="0.2">
      <c r="B3717" s="130" t="s">
        <v>1467</v>
      </c>
      <c r="D3717" s="130" t="s">
        <v>1468</v>
      </c>
      <c r="F3717" s="130">
        <v>0</v>
      </c>
      <c r="I3717" s="130">
        <v>6000</v>
      </c>
      <c r="K3717" s="130">
        <v>0</v>
      </c>
      <c r="O3717" s="205">
        <v>6000</v>
      </c>
    </row>
    <row r="3718" spans="1:15" x14ac:dyDescent="0.2">
      <c r="A3718" s="130" t="s">
        <v>1469</v>
      </c>
      <c r="F3718" s="130">
        <v>7350556</v>
      </c>
      <c r="I3718" s="130">
        <v>11830670</v>
      </c>
      <c r="K3718" s="130">
        <v>0</v>
      </c>
      <c r="O3718" s="205">
        <v>19181226</v>
      </c>
    </row>
    <row r="3719" spans="1:15" x14ac:dyDescent="0.2">
      <c r="B3719" s="130" t="s">
        <v>1470</v>
      </c>
      <c r="D3719" s="130" t="s">
        <v>1471</v>
      </c>
      <c r="F3719" s="130">
        <v>0</v>
      </c>
      <c r="I3719" s="130">
        <v>920000</v>
      </c>
      <c r="K3719" s="130">
        <v>0</v>
      </c>
      <c r="O3719" s="205">
        <v>920000</v>
      </c>
    </row>
    <row r="3720" spans="1:15" x14ac:dyDescent="0.2">
      <c r="B3720" s="130" t="s">
        <v>452</v>
      </c>
      <c r="D3720" s="130" t="s">
        <v>453</v>
      </c>
      <c r="F3720" s="130">
        <v>216806</v>
      </c>
      <c r="I3720" s="130">
        <v>0</v>
      </c>
      <c r="K3720" s="130">
        <v>0</v>
      </c>
      <c r="O3720" s="205">
        <v>216806</v>
      </c>
    </row>
    <row r="3721" spans="1:15" x14ac:dyDescent="0.2">
      <c r="B3721" s="130" t="s">
        <v>497</v>
      </c>
      <c r="D3721" s="130" t="s">
        <v>498</v>
      </c>
      <c r="F3721" s="130">
        <v>75378</v>
      </c>
      <c r="I3721" s="130">
        <v>266806</v>
      </c>
      <c r="K3721" s="130">
        <v>0</v>
      </c>
      <c r="O3721" s="205">
        <v>342184</v>
      </c>
    </row>
    <row r="3722" spans="1:15" x14ac:dyDescent="0.2">
      <c r="B3722" s="130" t="s">
        <v>525</v>
      </c>
      <c r="D3722" s="130" t="s">
        <v>526</v>
      </c>
      <c r="F3722" s="130">
        <v>455500</v>
      </c>
      <c r="I3722" s="130">
        <v>3747106</v>
      </c>
      <c r="K3722" s="130">
        <v>0</v>
      </c>
      <c r="O3722" s="205">
        <v>4202606</v>
      </c>
    </row>
    <row r="3723" spans="1:15" x14ac:dyDescent="0.2">
      <c r="B3723" s="130" t="s">
        <v>1472</v>
      </c>
      <c r="D3723" s="130" t="s">
        <v>1473</v>
      </c>
      <c r="F3723" s="130">
        <v>0</v>
      </c>
      <c r="I3723" s="130">
        <v>450900</v>
      </c>
      <c r="K3723" s="130">
        <v>0</v>
      </c>
      <c r="O3723" s="205">
        <v>450900</v>
      </c>
    </row>
    <row r="3724" spans="1:15" x14ac:dyDescent="0.2">
      <c r="B3724" s="130" t="s">
        <v>651</v>
      </c>
      <c r="D3724" s="130" t="s">
        <v>652</v>
      </c>
      <c r="F3724" s="130">
        <v>0</v>
      </c>
      <c r="I3724" s="130">
        <v>87600</v>
      </c>
      <c r="K3724" s="130">
        <v>0</v>
      </c>
      <c r="O3724" s="205">
        <v>87600</v>
      </c>
    </row>
    <row r="3725" spans="1:15" x14ac:dyDescent="0.2">
      <c r="B3725" s="130" t="s">
        <v>679</v>
      </c>
      <c r="D3725" s="130">
        <v>1014176036</v>
      </c>
      <c r="F3725" s="130">
        <v>0</v>
      </c>
      <c r="I3725" s="130">
        <v>3600</v>
      </c>
      <c r="K3725" s="130">
        <v>0</v>
      </c>
      <c r="O3725" s="205">
        <v>3600</v>
      </c>
    </row>
    <row r="3726" spans="1:15" x14ac:dyDescent="0.2">
      <c r="B3726" s="130" t="s">
        <v>1474</v>
      </c>
      <c r="D3726" s="130" t="s">
        <v>1475</v>
      </c>
      <c r="F3726" s="130">
        <v>0</v>
      </c>
      <c r="I3726" s="130">
        <v>65500</v>
      </c>
      <c r="K3726" s="130">
        <v>0</v>
      </c>
      <c r="O3726" s="205">
        <v>65500</v>
      </c>
    </row>
    <row r="3727" spans="1:15" x14ac:dyDescent="0.2">
      <c r="B3727" s="130" t="s">
        <v>1476</v>
      </c>
      <c r="D3727" s="130">
        <v>20940005</v>
      </c>
      <c r="F3727" s="130">
        <v>0</v>
      </c>
      <c r="I3727" s="130">
        <v>141550</v>
      </c>
      <c r="K3727" s="130">
        <v>0</v>
      </c>
      <c r="O3727" s="205">
        <v>141550</v>
      </c>
    </row>
    <row r="3728" spans="1:15" x14ac:dyDescent="0.2">
      <c r="B3728" s="130" t="s">
        <v>1477</v>
      </c>
      <c r="D3728" s="130" t="s">
        <v>1478</v>
      </c>
      <c r="F3728" s="130">
        <v>0</v>
      </c>
      <c r="I3728" s="130">
        <v>17100</v>
      </c>
      <c r="K3728" s="130">
        <v>0</v>
      </c>
      <c r="O3728" s="205">
        <v>17100</v>
      </c>
    </row>
    <row r="3729" spans="1:15" x14ac:dyDescent="0.2">
      <c r="B3729" s="130" t="s">
        <v>730</v>
      </c>
      <c r="D3729" s="130" t="s">
        <v>731</v>
      </c>
      <c r="F3729" s="130">
        <v>1207496</v>
      </c>
      <c r="I3729" s="130">
        <v>462973</v>
      </c>
      <c r="K3729" s="130">
        <v>0</v>
      </c>
      <c r="O3729" s="205">
        <v>1670469</v>
      </c>
    </row>
    <row r="3730" spans="1:15" x14ac:dyDescent="0.2">
      <c r="B3730" s="130" t="s">
        <v>744</v>
      </c>
      <c r="D3730" s="130">
        <v>52175422</v>
      </c>
      <c r="F3730" s="130">
        <v>0</v>
      </c>
      <c r="I3730" s="130">
        <v>4500</v>
      </c>
      <c r="K3730" s="130">
        <v>0</v>
      </c>
      <c r="O3730" s="205">
        <v>4500</v>
      </c>
    </row>
    <row r="3731" spans="1:15" x14ac:dyDescent="0.2">
      <c r="B3731" s="130" t="s">
        <v>780</v>
      </c>
      <c r="D3731" s="130" t="s">
        <v>781</v>
      </c>
      <c r="F3731" s="130">
        <v>0</v>
      </c>
      <c r="I3731" s="130">
        <v>275757</v>
      </c>
      <c r="K3731" s="130">
        <v>0</v>
      </c>
      <c r="O3731" s="205">
        <v>275757</v>
      </c>
    </row>
    <row r="3732" spans="1:15" x14ac:dyDescent="0.2">
      <c r="B3732" s="130" t="s">
        <v>1479</v>
      </c>
      <c r="D3732" s="130">
        <v>51852963</v>
      </c>
      <c r="F3732" s="130">
        <v>0</v>
      </c>
      <c r="I3732" s="130">
        <v>24000</v>
      </c>
      <c r="K3732" s="130">
        <v>0</v>
      </c>
      <c r="O3732" s="205">
        <v>24000</v>
      </c>
    </row>
    <row r="3733" spans="1:15" x14ac:dyDescent="0.2">
      <c r="B3733" s="130" t="s">
        <v>878</v>
      </c>
      <c r="D3733" s="130" t="s">
        <v>879</v>
      </c>
      <c r="F3733" s="130">
        <v>5101258</v>
      </c>
      <c r="I3733" s="130">
        <v>4460924</v>
      </c>
      <c r="K3733" s="130">
        <v>0</v>
      </c>
      <c r="O3733" s="205">
        <v>9562182</v>
      </c>
    </row>
    <row r="3734" spans="1:15" x14ac:dyDescent="0.2">
      <c r="B3734" s="130" t="s">
        <v>1465</v>
      </c>
      <c r="D3734" s="130" t="s">
        <v>1466</v>
      </c>
      <c r="F3734" s="130">
        <v>0</v>
      </c>
      <c r="I3734" s="130">
        <v>20000</v>
      </c>
      <c r="K3734" s="130">
        <v>0</v>
      </c>
      <c r="O3734" s="205">
        <v>20000</v>
      </c>
    </row>
    <row r="3735" spans="1:15" x14ac:dyDescent="0.2">
      <c r="B3735" s="130" t="s">
        <v>897</v>
      </c>
      <c r="D3735" s="130" t="s">
        <v>898</v>
      </c>
      <c r="F3735" s="130">
        <v>294118</v>
      </c>
      <c r="I3735" s="130">
        <v>882354</v>
      </c>
      <c r="K3735" s="130">
        <v>0</v>
      </c>
      <c r="O3735" s="205">
        <v>1176472</v>
      </c>
    </row>
    <row r="3736" spans="1:15" x14ac:dyDescent="0.2">
      <c r="A3736" s="130" t="s">
        <v>1480</v>
      </c>
      <c r="F3736" s="130">
        <v>0</v>
      </c>
      <c r="I3736" s="130">
        <v>84888589</v>
      </c>
      <c r="K3736" s="130">
        <v>200000</v>
      </c>
      <c r="O3736" s="205">
        <v>84688589</v>
      </c>
    </row>
    <row r="3737" spans="1:15" x14ac:dyDescent="0.2">
      <c r="B3737" s="130" t="s">
        <v>378</v>
      </c>
      <c r="D3737" s="130">
        <v>52286338</v>
      </c>
      <c r="F3737" s="130">
        <v>0</v>
      </c>
      <c r="I3737" s="130">
        <v>149600</v>
      </c>
      <c r="K3737" s="130">
        <v>0</v>
      </c>
      <c r="O3737" s="205">
        <v>149600</v>
      </c>
    </row>
    <row r="3738" spans="1:15" x14ac:dyDescent="0.2">
      <c r="B3738" s="130" t="s">
        <v>380</v>
      </c>
      <c r="D3738" s="130" t="s">
        <v>381</v>
      </c>
      <c r="F3738" s="130">
        <v>0</v>
      </c>
      <c r="I3738" s="130">
        <v>1747000</v>
      </c>
      <c r="K3738" s="130">
        <v>0</v>
      </c>
      <c r="O3738" s="205">
        <v>1747000</v>
      </c>
    </row>
    <row r="3739" spans="1:15" x14ac:dyDescent="0.2">
      <c r="B3739" s="130" t="s">
        <v>389</v>
      </c>
      <c r="D3739" s="130" t="s">
        <v>390</v>
      </c>
      <c r="F3739" s="130">
        <v>17469330</v>
      </c>
      <c r="I3739" s="130">
        <v>606450</v>
      </c>
      <c r="K3739" s="130">
        <v>0</v>
      </c>
      <c r="O3739" s="205">
        <v>18075780</v>
      </c>
    </row>
    <row r="3740" spans="1:15" x14ac:dyDescent="0.2">
      <c r="B3740" s="130" t="s">
        <v>416</v>
      </c>
      <c r="D3740" s="130" t="s">
        <v>417</v>
      </c>
      <c r="F3740" s="130">
        <v>3471800</v>
      </c>
      <c r="I3740" s="130">
        <v>1402380</v>
      </c>
      <c r="K3740" s="130">
        <v>0</v>
      </c>
      <c r="O3740" s="205">
        <v>4874180</v>
      </c>
    </row>
    <row r="3741" spans="1:15" x14ac:dyDescent="0.2">
      <c r="B3741" s="130" t="s">
        <v>427</v>
      </c>
      <c r="D3741" s="130" t="s">
        <v>428</v>
      </c>
      <c r="F3741" s="130">
        <v>0</v>
      </c>
      <c r="I3741" s="130">
        <v>825900</v>
      </c>
      <c r="K3741" s="130">
        <v>0</v>
      </c>
      <c r="O3741" s="205">
        <v>825900</v>
      </c>
    </row>
    <row r="3742" spans="1:15" x14ac:dyDescent="0.2">
      <c r="B3742" s="130" t="s">
        <v>959</v>
      </c>
      <c r="D3742" s="130" t="s">
        <v>960</v>
      </c>
      <c r="F3742" s="130">
        <v>0</v>
      </c>
      <c r="I3742" s="130">
        <v>24500</v>
      </c>
      <c r="K3742" s="130">
        <v>0</v>
      </c>
      <c r="O3742" s="205">
        <v>24500</v>
      </c>
    </row>
    <row r="3743" spans="1:15" x14ac:dyDescent="0.2">
      <c r="B3743" s="130" t="s">
        <v>451</v>
      </c>
      <c r="D3743" s="130">
        <v>1014413923</v>
      </c>
      <c r="F3743" s="130">
        <v>0</v>
      </c>
      <c r="I3743" s="130">
        <v>260900</v>
      </c>
      <c r="K3743" s="130">
        <v>0</v>
      </c>
      <c r="O3743" s="205">
        <v>260900</v>
      </c>
    </row>
    <row r="3744" spans="1:15" x14ac:dyDescent="0.2">
      <c r="B3744" s="130" t="s">
        <v>457</v>
      </c>
      <c r="D3744" s="130">
        <v>51999468</v>
      </c>
      <c r="F3744" s="130">
        <v>0</v>
      </c>
      <c r="I3744" s="130">
        <v>25000</v>
      </c>
      <c r="K3744" s="130">
        <v>0</v>
      </c>
      <c r="O3744" s="205">
        <v>25000</v>
      </c>
    </row>
    <row r="3745" spans="2:15" x14ac:dyDescent="0.2">
      <c r="B3745" s="130" t="s">
        <v>463</v>
      </c>
      <c r="D3745" s="130" t="s">
        <v>464</v>
      </c>
      <c r="F3745" s="130">
        <v>0</v>
      </c>
      <c r="I3745" s="130">
        <v>288500</v>
      </c>
      <c r="K3745" s="130">
        <v>0</v>
      </c>
      <c r="O3745" s="205">
        <v>288500</v>
      </c>
    </row>
    <row r="3746" spans="2:15" x14ac:dyDescent="0.2">
      <c r="B3746" s="130" t="s">
        <v>469</v>
      </c>
      <c r="D3746" s="130">
        <v>1016093068</v>
      </c>
      <c r="F3746" s="130">
        <v>706828</v>
      </c>
      <c r="I3746" s="130">
        <v>0</v>
      </c>
      <c r="K3746" s="130">
        <v>0</v>
      </c>
      <c r="O3746" s="205">
        <v>706828</v>
      </c>
    </row>
    <row r="3747" spans="2:15" x14ac:dyDescent="0.2">
      <c r="B3747" s="130" t="s">
        <v>470</v>
      </c>
      <c r="D3747" s="130">
        <v>900155107</v>
      </c>
      <c r="F3747" s="130">
        <v>0</v>
      </c>
      <c r="I3747" s="130">
        <v>29990</v>
      </c>
      <c r="K3747" s="130">
        <v>0</v>
      </c>
      <c r="O3747" s="205">
        <v>29990</v>
      </c>
    </row>
    <row r="3748" spans="2:15" x14ac:dyDescent="0.2">
      <c r="B3748" s="130" t="s">
        <v>473</v>
      </c>
      <c r="D3748" s="130" t="s">
        <v>474</v>
      </c>
      <c r="F3748" s="130">
        <v>43697.74</v>
      </c>
      <c r="I3748" s="130">
        <v>50048</v>
      </c>
      <c r="K3748" s="130">
        <v>0</v>
      </c>
      <c r="O3748" s="205">
        <v>93745.74</v>
      </c>
    </row>
    <row r="3749" spans="2:15" x14ac:dyDescent="0.2">
      <c r="B3749" s="130" t="s">
        <v>481</v>
      </c>
      <c r="D3749" s="130" t="s">
        <v>482</v>
      </c>
      <c r="F3749" s="130">
        <v>1148000</v>
      </c>
      <c r="I3749" s="130">
        <v>0</v>
      </c>
      <c r="K3749" s="130">
        <v>0</v>
      </c>
      <c r="O3749" s="205">
        <v>1148000</v>
      </c>
    </row>
    <row r="3750" spans="2:15" x14ac:dyDescent="0.2">
      <c r="B3750" s="130" t="s">
        <v>1461</v>
      </c>
      <c r="D3750" s="130" t="s">
        <v>1462</v>
      </c>
      <c r="F3750" s="130">
        <v>0</v>
      </c>
      <c r="I3750" s="130">
        <v>81500</v>
      </c>
      <c r="K3750" s="130">
        <v>0</v>
      </c>
      <c r="O3750" s="205">
        <v>81500</v>
      </c>
    </row>
    <row r="3751" spans="2:15" x14ac:dyDescent="0.2">
      <c r="B3751" s="130" t="s">
        <v>493</v>
      </c>
      <c r="D3751" s="130" t="s">
        <v>494</v>
      </c>
      <c r="F3751" s="130">
        <v>24812697</v>
      </c>
      <c r="I3751" s="130">
        <v>19912794</v>
      </c>
      <c r="K3751" s="130">
        <v>0</v>
      </c>
      <c r="O3751" s="205">
        <v>44725491</v>
      </c>
    </row>
    <row r="3752" spans="2:15" x14ac:dyDescent="0.2">
      <c r="B3752" s="130" t="s">
        <v>497</v>
      </c>
      <c r="D3752" s="130" t="s">
        <v>498</v>
      </c>
      <c r="F3752" s="130">
        <v>1307654</v>
      </c>
      <c r="I3752" s="130">
        <v>885344</v>
      </c>
      <c r="K3752" s="130">
        <v>0</v>
      </c>
      <c r="O3752" s="205">
        <v>2192998</v>
      </c>
    </row>
    <row r="3753" spans="2:15" x14ac:dyDescent="0.2">
      <c r="B3753" s="130" t="s">
        <v>1266</v>
      </c>
      <c r="D3753" s="130" t="s">
        <v>1267</v>
      </c>
      <c r="F3753" s="130">
        <v>0</v>
      </c>
      <c r="I3753" s="130">
        <v>279900</v>
      </c>
      <c r="K3753" s="130">
        <v>0</v>
      </c>
      <c r="O3753" s="205">
        <v>279900</v>
      </c>
    </row>
    <row r="3754" spans="2:15" x14ac:dyDescent="0.2">
      <c r="B3754" s="130" t="s">
        <v>1481</v>
      </c>
      <c r="D3754" s="130" t="s">
        <v>1482</v>
      </c>
      <c r="F3754" s="130">
        <v>0</v>
      </c>
      <c r="I3754" s="130">
        <v>63000</v>
      </c>
      <c r="K3754" s="130">
        <v>0</v>
      </c>
      <c r="O3754" s="205">
        <v>63000</v>
      </c>
    </row>
    <row r="3755" spans="2:15" x14ac:dyDescent="0.2">
      <c r="B3755" s="130" t="s">
        <v>520</v>
      </c>
      <c r="D3755" s="130" t="s">
        <v>521</v>
      </c>
      <c r="F3755" s="130">
        <v>0</v>
      </c>
      <c r="I3755" s="130">
        <v>3589746</v>
      </c>
      <c r="K3755" s="130">
        <v>0</v>
      </c>
      <c r="O3755" s="205">
        <v>3589746</v>
      </c>
    </row>
    <row r="3756" spans="2:15" x14ac:dyDescent="0.2">
      <c r="B3756" s="130" t="s">
        <v>1483</v>
      </c>
      <c r="D3756" s="130" t="s">
        <v>1484</v>
      </c>
      <c r="F3756" s="130">
        <v>0</v>
      </c>
      <c r="I3756" s="130">
        <v>202000</v>
      </c>
      <c r="K3756" s="130">
        <v>0</v>
      </c>
      <c r="O3756" s="205">
        <v>202000</v>
      </c>
    </row>
    <row r="3757" spans="2:15" x14ac:dyDescent="0.2">
      <c r="B3757" s="130" t="s">
        <v>525</v>
      </c>
      <c r="D3757" s="130" t="s">
        <v>526</v>
      </c>
      <c r="F3757" s="130">
        <v>1075400</v>
      </c>
      <c r="I3757" s="130">
        <v>8697700</v>
      </c>
      <c r="K3757" s="130">
        <v>0</v>
      </c>
      <c r="O3757" s="205">
        <v>9773100</v>
      </c>
    </row>
    <row r="3758" spans="2:15" x14ac:dyDescent="0.2">
      <c r="B3758" s="130" t="s">
        <v>533</v>
      </c>
      <c r="D3758" s="130" t="s">
        <v>534</v>
      </c>
      <c r="F3758" s="130">
        <v>462000</v>
      </c>
      <c r="I3758" s="130">
        <v>0</v>
      </c>
      <c r="K3758" s="130">
        <v>0</v>
      </c>
      <c r="O3758" s="205">
        <v>462000</v>
      </c>
    </row>
    <row r="3759" spans="2:15" x14ac:dyDescent="0.2">
      <c r="B3759" s="130" t="s">
        <v>535</v>
      </c>
      <c r="D3759" s="130" t="s">
        <v>536</v>
      </c>
      <c r="F3759" s="130">
        <v>0</v>
      </c>
      <c r="I3759" s="130">
        <v>268000</v>
      </c>
      <c r="K3759" s="130">
        <v>0</v>
      </c>
      <c r="O3759" s="205">
        <v>268000</v>
      </c>
    </row>
    <row r="3760" spans="2:15" x14ac:dyDescent="0.2">
      <c r="B3760" s="130" t="s">
        <v>538</v>
      </c>
      <c r="D3760" s="130" t="s">
        <v>539</v>
      </c>
      <c r="F3760" s="130">
        <v>0</v>
      </c>
      <c r="I3760" s="130">
        <v>4255813</v>
      </c>
      <c r="K3760" s="130">
        <v>0</v>
      </c>
      <c r="O3760" s="205">
        <v>4255813</v>
      </c>
    </row>
    <row r="3761" spans="2:15" x14ac:dyDescent="0.2">
      <c r="B3761" s="130" t="s">
        <v>546</v>
      </c>
      <c r="D3761" s="130" t="s">
        <v>547</v>
      </c>
      <c r="F3761" s="130">
        <v>-1564926</v>
      </c>
      <c r="I3761" s="130">
        <v>0</v>
      </c>
      <c r="K3761" s="130">
        <v>0</v>
      </c>
      <c r="O3761" s="205">
        <v>-1564926</v>
      </c>
    </row>
    <row r="3762" spans="2:15" x14ac:dyDescent="0.2">
      <c r="B3762" s="130" t="s">
        <v>557</v>
      </c>
      <c r="D3762" s="130" t="s">
        <v>558</v>
      </c>
      <c r="F3762" s="130">
        <v>433000</v>
      </c>
      <c r="I3762" s="130">
        <v>0</v>
      </c>
      <c r="K3762" s="130">
        <v>0</v>
      </c>
      <c r="O3762" s="205">
        <v>433000</v>
      </c>
    </row>
    <row r="3763" spans="2:15" x14ac:dyDescent="0.2">
      <c r="B3763" s="130" t="s">
        <v>1485</v>
      </c>
      <c r="D3763" s="130" t="s">
        <v>1486</v>
      </c>
      <c r="F3763" s="130">
        <v>0</v>
      </c>
      <c r="I3763" s="130">
        <v>19500</v>
      </c>
      <c r="K3763" s="130">
        <v>0</v>
      </c>
      <c r="O3763" s="205">
        <v>19500</v>
      </c>
    </row>
    <row r="3764" spans="2:15" x14ac:dyDescent="0.2">
      <c r="B3764" s="130" t="s">
        <v>1487</v>
      </c>
      <c r="D3764" s="130" t="s">
        <v>1488</v>
      </c>
      <c r="F3764" s="130">
        <v>0</v>
      </c>
      <c r="I3764" s="130">
        <v>11780</v>
      </c>
      <c r="K3764" s="130">
        <v>0</v>
      </c>
      <c r="O3764" s="205">
        <v>11780</v>
      </c>
    </row>
    <row r="3765" spans="2:15" x14ac:dyDescent="0.2">
      <c r="B3765" s="130" t="s">
        <v>561</v>
      </c>
      <c r="D3765" s="130" t="s">
        <v>562</v>
      </c>
      <c r="F3765" s="130">
        <v>0</v>
      </c>
      <c r="I3765" s="130">
        <v>472000</v>
      </c>
      <c r="K3765" s="130">
        <v>0</v>
      </c>
      <c r="O3765" s="205">
        <v>472000</v>
      </c>
    </row>
    <row r="3766" spans="2:15" x14ac:dyDescent="0.2">
      <c r="B3766" s="130" t="s">
        <v>571</v>
      </c>
      <c r="D3766" s="130" t="s">
        <v>572</v>
      </c>
      <c r="F3766" s="130">
        <v>0</v>
      </c>
      <c r="I3766" s="130">
        <v>122500</v>
      </c>
      <c r="K3766" s="130">
        <v>0</v>
      </c>
      <c r="O3766" s="205">
        <v>122500</v>
      </c>
    </row>
    <row r="3767" spans="2:15" x14ac:dyDescent="0.2">
      <c r="B3767" s="130" t="s">
        <v>573</v>
      </c>
      <c r="D3767" s="130" t="s">
        <v>574</v>
      </c>
      <c r="F3767" s="130">
        <v>0</v>
      </c>
      <c r="I3767" s="130">
        <v>1928000</v>
      </c>
      <c r="K3767" s="130">
        <v>0</v>
      </c>
      <c r="O3767" s="205">
        <v>1928000</v>
      </c>
    </row>
    <row r="3768" spans="2:15" x14ac:dyDescent="0.2">
      <c r="B3768" s="130" t="s">
        <v>577</v>
      </c>
      <c r="D3768" s="130" t="s">
        <v>578</v>
      </c>
      <c r="F3768" s="130">
        <v>410667</v>
      </c>
      <c r="I3768" s="130">
        <v>0</v>
      </c>
      <c r="K3768" s="130">
        <v>0</v>
      </c>
      <c r="O3768" s="205">
        <v>410667</v>
      </c>
    </row>
    <row r="3769" spans="2:15" x14ac:dyDescent="0.2">
      <c r="B3769" s="130" t="s">
        <v>981</v>
      </c>
      <c r="D3769" s="130" t="s">
        <v>982</v>
      </c>
      <c r="F3769" s="130">
        <v>-63253676.740000002</v>
      </c>
      <c r="I3769" s="130">
        <v>0</v>
      </c>
      <c r="K3769" s="130">
        <v>0</v>
      </c>
      <c r="O3769" s="205">
        <v>-63253676.740000002</v>
      </c>
    </row>
    <row r="3770" spans="2:15" x14ac:dyDescent="0.2">
      <c r="B3770" s="130" t="s">
        <v>590</v>
      </c>
      <c r="D3770" s="130" t="s">
        <v>591</v>
      </c>
      <c r="F3770" s="130">
        <v>0</v>
      </c>
      <c r="I3770" s="130">
        <v>705000</v>
      </c>
      <c r="K3770" s="130">
        <v>0</v>
      </c>
      <c r="O3770" s="205">
        <v>705000</v>
      </c>
    </row>
    <row r="3771" spans="2:15" x14ac:dyDescent="0.2">
      <c r="B3771" s="130" t="s">
        <v>594</v>
      </c>
      <c r="D3771" s="130" t="s">
        <v>595</v>
      </c>
      <c r="F3771" s="130">
        <v>8639790</v>
      </c>
      <c r="I3771" s="130">
        <v>2000000</v>
      </c>
      <c r="K3771" s="130">
        <v>0</v>
      </c>
      <c r="O3771" s="205">
        <v>10639790</v>
      </c>
    </row>
    <row r="3772" spans="2:15" x14ac:dyDescent="0.2">
      <c r="B3772" s="130" t="s">
        <v>596</v>
      </c>
      <c r="D3772" s="130">
        <v>80075918</v>
      </c>
      <c r="F3772" s="130">
        <v>0</v>
      </c>
      <c r="I3772" s="130">
        <v>123800</v>
      </c>
      <c r="K3772" s="130">
        <v>0</v>
      </c>
      <c r="O3772" s="205">
        <v>123800</v>
      </c>
    </row>
    <row r="3773" spans="2:15" x14ac:dyDescent="0.2">
      <c r="B3773" s="130" t="s">
        <v>599</v>
      </c>
      <c r="D3773" s="130" t="s">
        <v>600</v>
      </c>
      <c r="F3773" s="130">
        <v>1500000</v>
      </c>
      <c r="I3773" s="130">
        <v>0</v>
      </c>
      <c r="K3773" s="130">
        <v>0</v>
      </c>
      <c r="O3773" s="205">
        <v>1500000</v>
      </c>
    </row>
    <row r="3774" spans="2:15" x14ac:dyDescent="0.2">
      <c r="B3774" s="130" t="s">
        <v>1489</v>
      </c>
      <c r="D3774" s="130" t="s">
        <v>1490</v>
      </c>
      <c r="F3774" s="130">
        <v>0</v>
      </c>
      <c r="I3774" s="130">
        <v>344102</v>
      </c>
      <c r="K3774" s="130">
        <v>0</v>
      </c>
      <c r="O3774" s="205">
        <v>344102</v>
      </c>
    </row>
    <row r="3775" spans="2:15" x14ac:dyDescent="0.2">
      <c r="B3775" s="130" t="s">
        <v>112</v>
      </c>
      <c r="D3775" s="130">
        <v>79374399</v>
      </c>
      <c r="F3775" s="130">
        <v>2000000</v>
      </c>
      <c r="I3775" s="130">
        <v>0</v>
      </c>
      <c r="K3775" s="130">
        <v>0</v>
      </c>
      <c r="O3775" s="205">
        <v>2000000</v>
      </c>
    </row>
    <row r="3776" spans="2:15" x14ac:dyDescent="0.2">
      <c r="B3776" s="130" t="s">
        <v>1491</v>
      </c>
      <c r="D3776" s="130">
        <v>900934851</v>
      </c>
      <c r="F3776" s="130">
        <v>0</v>
      </c>
      <c r="I3776" s="130">
        <v>151000</v>
      </c>
      <c r="K3776" s="130">
        <v>0</v>
      </c>
      <c r="O3776" s="205">
        <v>151000</v>
      </c>
    </row>
    <row r="3777" spans="2:15" x14ac:dyDescent="0.2">
      <c r="B3777" s="130" t="s">
        <v>645</v>
      </c>
      <c r="D3777" s="130">
        <v>52470695</v>
      </c>
      <c r="F3777" s="130">
        <v>0</v>
      </c>
      <c r="I3777" s="130">
        <v>693000</v>
      </c>
      <c r="K3777" s="130">
        <v>0</v>
      </c>
      <c r="O3777" s="205">
        <v>693000</v>
      </c>
    </row>
    <row r="3778" spans="2:15" x14ac:dyDescent="0.2">
      <c r="B3778" s="130" t="s">
        <v>1472</v>
      </c>
      <c r="D3778" s="130" t="s">
        <v>1473</v>
      </c>
      <c r="F3778" s="130">
        <v>0</v>
      </c>
      <c r="I3778" s="130">
        <v>409100</v>
      </c>
      <c r="K3778" s="130">
        <v>0</v>
      </c>
      <c r="O3778" s="205">
        <v>409100</v>
      </c>
    </row>
    <row r="3779" spans="2:15" x14ac:dyDescent="0.2">
      <c r="B3779" s="130" t="s">
        <v>651</v>
      </c>
      <c r="D3779" s="130" t="s">
        <v>652</v>
      </c>
      <c r="F3779" s="130">
        <v>1207700</v>
      </c>
      <c r="I3779" s="130">
        <v>2146860</v>
      </c>
      <c r="K3779" s="130">
        <v>0</v>
      </c>
      <c r="O3779" s="205">
        <v>3354560</v>
      </c>
    </row>
    <row r="3780" spans="2:15" x14ac:dyDescent="0.2">
      <c r="B3780" s="130" t="s">
        <v>1492</v>
      </c>
      <c r="D3780" s="130" t="s">
        <v>1493</v>
      </c>
      <c r="F3780" s="130">
        <v>0</v>
      </c>
      <c r="I3780" s="130">
        <v>41350</v>
      </c>
      <c r="K3780" s="130">
        <v>0</v>
      </c>
      <c r="O3780" s="205">
        <v>41350</v>
      </c>
    </row>
    <row r="3781" spans="2:15" x14ac:dyDescent="0.2">
      <c r="B3781" s="130" t="s">
        <v>655</v>
      </c>
      <c r="D3781" s="130" t="s">
        <v>656</v>
      </c>
      <c r="F3781" s="130">
        <v>0</v>
      </c>
      <c r="I3781" s="130">
        <v>209412</v>
      </c>
      <c r="K3781" s="130">
        <v>0</v>
      </c>
      <c r="O3781" s="205">
        <v>209412</v>
      </c>
    </row>
    <row r="3782" spans="2:15" x14ac:dyDescent="0.2">
      <c r="B3782" s="130" t="s">
        <v>665</v>
      </c>
      <c r="D3782" s="130" t="s">
        <v>666</v>
      </c>
      <c r="F3782" s="130">
        <v>0</v>
      </c>
      <c r="I3782" s="130">
        <v>546584</v>
      </c>
      <c r="K3782" s="130">
        <v>0</v>
      </c>
      <c r="O3782" s="205">
        <v>546584</v>
      </c>
    </row>
    <row r="3783" spans="2:15" x14ac:dyDescent="0.2">
      <c r="B3783" s="130" t="s">
        <v>671</v>
      </c>
      <c r="D3783" s="130" t="s">
        <v>672</v>
      </c>
      <c r="F3783" s="130">
        <v>0</v>
      </c>
      <c r="I3783" s="130">
        <v>286722</v>
      </c>
      <c r="K3783" s="130">
        <v>0</v>
      </c>
      <c r="O3783" s="205">
        <v>286722</v>
      </c>
    </row>
    <row r="3784" spans="2:15" x14ac:dyDescent="0.2">
      <c r="B3784" s="130" t="s">
        <v>1476</v>
      </c>
      <c r="D3784" s="130">
        <v>20940005</v>
      </c>
      <c r="F3784" s="130">
        <v>0</v>
      </c>
      <c r="I3784" s="130">
        <v>2209223</v>
      </c>
      <c r="K3784" s="130">
        <v>0</v>
      </c>
      <c r="O3784" s="205">
        <v>2209223</v>
      </c>
    </row>
    <row r="3785" spans="2:15" x14ac:dyDescent="0.2">
      <c r="B3785" s="130" t="s">
        <v>689</v>
      </c>
      <c r="D3785" s="130">
        <v>52800030</v>
      </c>
      <c r="F3785" s="130">
        <v>0</v>
      </c>
      <c r="I3785" s="130">
        <v>5000</v>
      </c>
      <c r="K3785" s="130">
        <v>0</v>
      </c>
      <c r="O3785" s="205">
        <v>5000</v>
      </c>
    </row>
    <row r="3786" spans="2:15" x14ac:dyDescent="0.2">
      <c r="B3786" s="130" t="s">
        <v>1494</v>
      </c>
      <c r="D3786" s="130" t="s">
        <v>1495</v>
      </c>
      <c r="F3786" s="130">
        <v>0</v>
      </c>
      <c r="I3786" s="130">
        <v>61800</v>
      </c>
      <c r="K3786" s="130">
        <v>0</v>
      </c>
      <c r="O3786" s="205">
        <v>61800</v>
      </c>
    </row>
    <row r="3787" spans="2:15" x14ac:dyDescent="0.2">
      <c r="B3787" s="130" t="s">
        <v>699</v>
      </c>
      <c r="D3787" s="130" t="s">
        <v>700</v>
      </c>
      <c r="F3787" s="130">
        <v>0</v>
      </c>
      <c r="I3787" s="130">
        <v>224000</v>
      </c>
      <c r="K3787" s="130">
        <v>0</v>
      </c>
      <c r="O3787" s="205">
        <v>224000</v>
      </c>
    </row>
    <row r="3788" spans="2:15" x14ac:dyDescent="0.2">
      <c r="B3788" s="130" t="s">
        <v>701</v>
      </c>
      <c r="D3788" s="130" t="s">
        <v>702</v>
      </c>
      <c r="F3788" s="130">
        <v>0</v>
      </c>
      <c r="I3788" s="130">
        <v>382100</v>
      </c>
      <c r="K3788" s="130">
        <v>0</v>
      </c>
      <c r="O3788" s="205">
        <v>382100</v>
      </c>
    </row>
    <row r="3789" spans="2:15" x14ac:dyDescent="0.2">
      <c r="B3789" s="130" t="s">
        <v>1496</v>
      </c>
      <c r="D3789" s="130" t="s">
        <v>1497</v>
      </c>
      <c r="F3789" s="130">
        <v>0</v>
      </c>
      <c r="I3789" s="130">
        <v>438800</v>
      </c>
      <c r="K3789" s="130">
        <v>0</v>
      </c>
      <c r="O3789" s="205">
        <v>438800</v>
      </c>
    </row>
    <row r="3790" spans="2:15" x14ac:dyDescent="0.2">
      <c r="B3790" s="130" t="s">
        <v>123</v>
      </c>
      <c r="D3790" s="130" t="s">
        <v>122</v>
      </c>
      <c r="F3790" s="130">
        <v>2000000</v>
      </c>
      <c r="I3790" s="130">
        <v>0</v>
      </c>
      <c r="K3790" s="130">
        <v>0</v>
      </c>
      <c r="O3790" s="205">
        <v>2000000</v>
      </c>
    </row>
    <row r="3791" spans="2:15" x14ac:dyDescent="0.2">
      <c r="B3791" s="130" t="s">
        <v>124</v>
      </c>
      <c r="D3791" s="130">
        <v>16356201</v>
      </c>
      <c r="F3791" s="130">
        <v>2000000</v>
      </c>
      <c r="I3791" s="130">
        <v>0</v>
      </c>
      <c r="K3791" s="130">
        <v>0</v>
      </c>
      <c r="O3791" s="205">
        <v>2000000</v>
      </c>
    </row>
    <row r="3792" spans="2:15" x14ac:dyDescent="0.2">
      <c r="B3792" s="130" t="s">
        <v>730</v>
      </c>
      <c r="D3792" s="130" t="s">
        <v>731</v>
      </c>
      <c r="F3792" s="130">
        <v>1813644</v>
      </c>
      <c r="I3792" s="130">
        <v>10836099</v>
      </c>
      <c r="K3792" s="130">
        <v>0</v>
      </c>
      <c r="O3792" s="205">
        <v>12649743</v>
      </c>
    </row>
    <row r="3793" spans="2:15" x14ac:dyDescent="0.2">
      <c r="B3793" s="130" t="s">
        <v>732</v>
      </c>
      <c r="D3793" s="130" t="s">
        <v>733</v>
      </c>
      <c r="F3793" s="130">
        <v>259259</v>
      </c>
      <c r="I3793" s="130">
        <v>0</v>
      </c>
      <c r="K3793" s="130">
        <v>0</v>
      </c>
      <c r="O3793" s="205">
        <v>259259</v>
      </c>
    </row>
    <row r="3794" spans="2:15" x14ac:dyDescent="0.2">
      <c r="B3794" s="130" t="s">
        <v>735</v>
      </c>
      <c r="D3794" s="130" t="s">
        <v>736</v>
      </c>
      <c r="F3794" s="130">
        <v>0</v>
      </c>
      <c r="I3794" s="130">
        <v>567720</v>
      </c>
      <c r="K3794" s="130">
        <v>0</v>
      </c>
      <c r="O3794" s="205">
        <v>567720</v>
      </c>
    </row>
    <row r="3795" spans="2:15" x14ac:dyDescent="0.2">
      <c r="B3795" s="130" t="s">
        <v>125</v>
      </c>
      <c r="D3795" s="130">
        <v>79045933</v>
      </c>
      <c r="F3795" s="130">
        <v>-12656937</v>
      </c>
      <c r="I3795" s="130">
        <v>0</v>
      </c>
      <c r="K3795" s="130">
        <v>0</v>
      </c>
      <c r="O3795" s="205">
        <v>-12656937</v>
      </c>
    </row>
    <row r="3796" spans="2:15" x14ac:dyDescent="0.2">
      <c r="B3796" s="130" t="s">
        <v>1498</v>
      </c>
      <c r="D3796" s="130" t="s">
        <v>1499</v>
      </c>
      <c r="F3796" s="130">
        <v>0</v>
      </c>
      <c r="I3796" s="130">
        <v>293900</v>
      </c>
      <c r="K3796" s="130">
        <v>0</v>
      </c>
      <c r="O3796" s="205">
        <v>293900</v>
      </c>
    </row>
    <row r="3797" spans="2:15" x14ac:dyDescent="0.2">
      <c r="B3797" s="130" t="s">
        <v>1500</v>
      </c>
      <c r="D3797" s="130" t="s">
        <v>1501</v>
      </c>
      <c r="F3797" s="130">
        <v>0</v>
      </c>
      <c r="I3797" s="130">
        <v>85100</v>
      </c>
      <c r="K3797" s="130">
        <v>0</v>
      </c>
      <c r="O3797" s="205">
        <v>85100</v>
      </c>
    </row>
    <row r="3798" spans="2:15" x14ac:dyDescent="0.2">
      <c r="B3798" s="130" t="s">
        <v>776</v>
      </c>
      <c r="D3798" s="130" t="s">
        <v>777</v>
      </c>
      <c r="F3798" s="130">
        <v>0</v>
      </c>
      <c r="I3798" s="130">
        <v>251764</v>
      </c>
      <c r="K3798" s="130">
        <v>0</v>
      </c>
      <c r="O3798" s="205">
        <v>251764</v>
      </c>
    </row>
    <row r="3799" spans="2:15" x14ac:dyDescent="0.2">
      <c r="B3799" s="130" t="s">
        <v>780</v>
      </c>
      <c r="D3799" s="130" t="s">
        <v>781</v>
      </c>
      <c r="F3799" s="130">
        <v>258700</v>
      </c>
      <c r="I3799" s="130">
        <v>3060750</v>
      </c>
      <c r="K3799" s="130">
        <v>0</v>
      </c>
      <c r="O3799" s="205">
        <v>3319450</v>
      </c>
    </row>
    <row r="3800" spans="2:15" x14ac:dyDescent="0.2">
      <c r="B3800" s="130" t="s">
        <v>1502</v>
      </c>
      <c r="D3800" s="130">
        <v>52078608</v>
      </c>
      <c r="F3800" s="130">
        <v>0</v>
      </c>
      <c r="I3800" s="130">
        <v>8000</v>
      </c>
      <c r="K3800" s="130">
        <v>0</v>
      </c>
      <c r="O3800" s="205">
        <v>8000</v>
      </c>
    </row>
    <row r="3801" spans="2:15" x14ac:dyDescent="0.2">
      <c r="B3801" s="130" t="s">
        <v>1503</v>
      </c>
      <c r="D3801" s="130" t="s">
        <v>1504</v>
      </c>
      <c r="F3801" s="130">
        <v>0</v>
      </c>
      <c r="I3801" s="130">
        <v>48000</v>
      </c>
      <c r="K3801" s="130">
        <v>0</v>
      </c>
      <c r="O3801" s="205">
        <v>48000</v>
      </c>
    </row>
    <row r="3802" spans="2:15" x14ac:dyDescent="0.2">
      <c r="B3802" s="130" t="s">
        <v>1505</v>
      </c>
      <c r="D3802" s="130" t="s">
        <v>1506</v>
      </c>
      <c r="F3802" s="130">
        <v>0</v>
      </c>
      <c r="I3802" s="130">
        <v>203000</v>
      </c>
      <c r="K3802" s="130">
        <v>0</v>
      </c>
      <c r="O3802" s="205">
        <v>203000</v>
      </c>
    </row>
    <row r="3803" spans="2:15" x14ac:dyDescent="0.2">
      <c r="B3803" s="130" t="s">
        <v>790</v>
      </c>
      <c r="D3803" s="130">
        <v>51932368</v>
      </c>
      <c r="F3803" s="130">
        <v>0</v>
      </c>
      <c r="I3803" s="130">
        <v>994282</v>
      </c>
      <c r="K3803" s="130">
        <v>200000</v>
      </c>
      <c r="O3803" s="205">
        <v>794282</v>
      </c>
    </row>
    <row r="3804" spans="2:15" x14ac:dyDescent="0.2">
      <c r="B3804" s="130" t="s">
        <v>796</v>
      </c>
      <c r="D3804" s="130">
        <v>1001116149</v>
      </c>
      <c r="F3804" s="130">
        <v>0</v>
      </c>
      <c r="I3804" s="130">
        <v>143400</v>
      </c>
      <c r="K3804" s="130">
        <v>0</v>
      </c>
      <c r="O3804" s="205">
        <v>143400</v>
      </c>
    </row>
    <row r="3805" spans="2:15" x14ac:dyDescent="0.2">
      <c r="B3805" s="130" t="s">
        <v>802</v>
      </c>
      <c r="D3805" s="130">
        <v>79058616</v>
      </c>
      <c r="F3805" s="130">
        <v>0</v>
      </c>
      <c r="I3805" s="130">
        <v>2422000</v>
      </c>
      <c r="K3805" s="130">
        <v>0</v>
      </c>
      <c r="O3805" s="205">
        <v>2422000</v>
      </c>
    </row>
    <row r="3806" spans="2:15" x14ac:dyDescent="0.2">
      <c r="B3806" s="130" t="s">
        <v>804</v>
      </c>
      <c r="D3806" s="130" t="s">
        <v>805</v>
      </c>
      <c r="F3806" s="130">
        <v>0</v>
      </c>
      <c r="I3806" s="130">
        <v>660900</v>
      </c>
      <c r="K3806" s="130">
        <v>0</v>
      </c>
      <c r="O3806" s="205">
        <v>660900</v>
      </c>
    </row>
    <row r="3807" spans="2:15" x14ac:dyDescent="0.2">
      <c r="B3807" s="130" t="s">
        <v>810</v>
      </c>
      <c r="D3807" s="130" t="s">
        <v>811</v>
      </c>
      <c r="F3807" s="130">
        <v>0</v>
      </c>
      <c r="I3807" s="130">
        <v>150900</v>
      </c>
      <c r="K3807" s="130">
        <v>0</v>
      </c>
      <c r="O3807" s="205">
        <v>150900</v>
      </c>
    </row>
    <row r="3808" spans="2:15" x14ac:dyDescent="0.2">
      <c r="B3808" s="130" t="s">
        <v>821</v>
      </c>
      <c r="D3808" s="130">
        <v>1073686192</v>
      </c>
      <c r="F3808" s="130">
        <v>0</v>
      </c>
      <c r="I3808" s="130">
        <v>98000</v>
      </c>
      <c r="K3808" s="130">
        <v>0</v>
      </c>
      <c r="O3808" s="205">
        <v>98000</v>
      </c>
    </row>
    <row r="3809" spans="2:15" x14ac:dyDescent="0.2">
      <c r="B3809" s="130" t="s">
        <v>1397</v>
      </c>
      <c r="D3809" s="130" t="s">
        <v>1398</v>
      </c>
      <c r="F3809" s="130">
        <v>0</v>
      </c>
      <c r="I3809" s="130">
        <v>276000</v>
      </c>
      <c r="K3809" s="130">
        <v>0</v>
      </c>
      <c r="O3809" s="205">
        <v>276000</v>
      </c>
    </row>
    <row r="3810" spans="2:15" x14ac:dyDescent="0.2">
      <c r="B3810" s="130" t="s">
        <v>136</v>
      </c>
      <c r="D3810" s="130">
        <v>79313147</v>
      </c>
      <c r="F3810" s="130">
        <v>2000000</v>
      </c>
      <c r="I3810" s="130">
        <v>0</v>
      </c>
      <c r="K3810" s="130">
        <v>0</v>
      </c>
      <c r="O3810" s="205">
        <v>2000000</v>
      </c>
    </row>
    <row r="3811" spans="2:15" x14ac:dyDescent="0.2">
      <c r="B3811" s="130" t="s">
        <v>836</v>
      </c>
      <c r="D3811" s="130" t="s">
        <v>837</v>
      </c>
      <c r="F3811" s="130">
        <v>4132313</v>
      </c>
      <c r="I3811" s="130">
        <v>4973145</v>
      </c>
      <c r="K3811" s="130">
        <v>0</v>
      </c>
      <c r="O3811" s="205">
        <v>9105458</v>
      </c>
    </row>
    <row r="3812" spans="2:15" x14ac:dyDescent="0.2">
      <c r="B3812" s="130" t="s">
        <v>1507</v>
      </c>
      <c r="D3812" s="130">
        <v>79666687</v>
      </c>
      <c r="F3812" s="130">
        <v>0</v>
      </c>
      <c r="I3812" s="130">
        <v>40000</v>
      </c>
      <c r="K3812" s="130">
        <v>0</v>
      </c>
      <c r="O3812" s="205">
        <v>40000</v>
      </c>
    </row>
    <row r="3813" spans="2:15" x14ac:dyDescent="0.2">
      <c r="B3813" s="130" t="s">
        <v>861</v>
      </c>
      <c r="D3813" s="130">
        <v>1032455256</v>
      </c>
      <c r="F3813" s="130">
        <v>0</v>
      </c>
      <c r="I3813" s="130">
        <v>43700</v>
      </c>
      <c r="K3813" s="130">
        <v>0</v>
      </c>
      <c r="O3813" s="205">
        <v>43700</v>
      </c>
    </row>
    <row r="3814" spans="2:15" x14ac:dyDescent="0.2">
      <c r="B3814" s="130" t="s">
        <v>992</v>
      </c>
      <c r="D3814" s="130">
        <v>1032481501</v>
      </c>
      <c r="F3814" s="130">
        <v>250000</v>
      </c>
      <c r="I3814" s="130">
        <v>0</v>
      </c>
      <c r="K3814" s="130">
        <v>0</v>
      </c>
      <c r="O3814" s="205">
        <v>250000</v>
      </c>
    </row>
    <row r="3815" spans="2:15" x14ac:dyDescent="0.2">
      <c r="B3815" s="130" t="s">
        <v>867</v>
      </c>
      <c r="D3815" s="130" t="s">
        <v>868</v>
      </c>
      <c r="F3815" s="130">
        <v>354600</v>
      </c>
      <c r="I3815" s="130">
        <v>0</v>
      </c>
      <c r="K3815" s="130">
        <v>0</v>
      </c>
      <c r="O3815" s="205">
        <v>354600</v>
      </c>
    </row>
    <row r="3816" spans="2:15" x14ac:dyDescent="0.2">
      <c r="B3816" s="130" t="s">
        <v>1508</v>
      </c>
      <c r="D3816" s="130" t="s">
        <v>1509</v>
      </c>
      <c r="F3816" s="130">
        <v>0</v>
      </c>
      <c r="I3816" s="130">
        <v>19400</v>
      </c>
      <c r="K3816" s="130">
        <v>0</v>
      </c>
      <c r="O3816" s="205">
        <v>19400</v>
      </c>
    </row>
    <row r="3817" spans="2:15" x14ac:dyDescent="0.2">
      <c r="B3817" s="130" t="s">
        <v>880</v>
      </c>
      <c r="D3817" s="130" t="s">
        <v>881</v>
      </c>
      <c r="F3817" s="130">
        <v>3000</v>
      </c>
      <c r="I3817" s="130">
        <v>0</v>
      </c>
      <c r="K3817" s="130">
        <v>0</v>
      </c>
      <c r="O3817" s="205">
        <v>3000</v>
      </c>
    </row>
    <row r="3818" spans="2:15" x14ac:dyDescent="0.2">
      <c r="B3818" s="130" t="s">
        <v>1465</v>
      </c>
      <c r="D3818" s="130" t="s">
        <v>1466</v>
      </c>
      <c r="F3818" s="130">
        <v>0</v>
      </c>
      <c r="I3818" s="130">
        <v>20000</v>
      </c>
      <c r="K3818" s="130">
        <v>0</v>
      </c>
      <c r="O3818" s="205">
        <v>20000</v>
      </c>
    </row>
    <row r="3819" spans="2:15" x14ac:dyDescent="0.2">
      <c r="B3819" s="130" t="s">
        <v>885</v>
      </c>
      <c r="D3819" s="130">
        <v>1001116451</v>
      </c>
      <c r="F3819" s="130">
        <v>0</v>
      </c>
      <c r="I3819" s="130">
        <v>210000</v>
      </c>
      <c r="K3819" s="130">
        <v>0</v>
      </c>
      <c r="O3819" s="205">
        <v>210000</v>
      </c>
    </row>
    <row r="3820" spans="2:15" x14ac:dyDescent="0.2">
      <c r="B3820" s="130" t="s">
        <v>893</v>
      </c>
      <c r="D3820" s="130" t="s">
        <v>894</v>
      </c>
      <c r="F3820" s="130">
        <v>-2272540</v>
      </c>
      <c r="I3820" s="130">
        <v>83000</v>
      </c>
      <c r="K3820" s="130">
        <v>0</v>
      </c>
      <c r="O3820" s="205">
        <v>-2189540</v>
      </c>
    </row>
    <row r="3821" spans="2:15" x14ac:dyDescent="0.2">
      <c r="B3821" s="130" t="s">
        <v>899</v>
      </c>
      <c r="D3821" s="130" t="s">
        <v>900</v>
      </c>
      <c r="F3821" s="130">
        <v>0</v>
      </c>
      <c r="I3821" s="130">
        <v>371331</v>
      </c>
      <c r="K3821" s="130">
        <v>0</v>
      </c>
      <c r="O3821" s="205">
        <v>371331</v>
      </c>
    </row>
    <row r="3822" spans="2:15" x14ac:dyDescent="0.2">
      <c r="B3822" s="130" t="s">
        <v>907</v>
      </c>
      <c r="D3822" s="130" t="s">
        <v>908</v>
      </c>
      <c r="F3822" s="130">
        <v>450000</v>
      </c>
      <c r="I3822" s="130">
        <v>0</v>
      </c>
      <c r="K3822" s="130">
        <v>0</v>
      </c>
      <c r="O3822" s="205">
        <v>450000</v>
      </c>
    </row>
    <row r="3823" spans="2:15" x14ac:dyDescent="0.2">
      <c r="B3823" s="130" t="s">
        <v>909</v>
      </c>
      <c r="D3823" s="130" t="s">
        <v>910</v>
      </c>
      <c r="F3823" s="130">
        <v>1318000</v>
      </c>
      <c r="I3823" s="130">
        <v>0</v>
      </c>
      <c r="K3823" s="130">
        <v>0</v>
      </c>
      <c r="O3823" s="205">
        <v>1318000</v>
      </c>
    </row>
    <row r="3824" spans="2:15" x14ac:dyDescent="0.2">
      <c r="B3824" s="130" t="s">
        <v>925</v>
      </c>
      <c r="D3824" s="130">
        <v>41780536</v>
      </c>
      <c r="F3824" s="130">
        <v>220000</v>
      </c>
      <c r="I3824" s="130">
        <v>0</v>
      </c>
      <c r="K3824" s="130">
        <v>0</v>
      </c>
      <c r="O3824" s="205">
        <v>220000</v>
      </c>
    </row>
    <row r="3825" spans="1:15" x14ac:dyDescent="0.2">
      <c r="B3825" s="130" t="s">
        <v>1510</v>
      </c>
      <c r="D3825" s="130" t="s">
        <v>1511</v>
      </c>
      <c r="F3825" s="130">
        <v>0</v>
      </c>
      <c r="I3825" s="130">
        <v>11000</v>
      </c>
      <c r="K3825" s="130">
        <v>0</v>
      </c>
      <c r="O3825" s="205">
        <v>11000</v>
      </c>
    </row>
    <row r="3826" spans="1:15" x14ac:dyDescent="0.2">
      <c r="B3826" s="130" t="s">
        <v>931</v>
      </c>
      <c r="D3826" s="130">
        <v>46683454</v>
      </c>
      <c r="F3826" s="130">
        <v>0</v>
      </c>
      <c r="I3826" s="130">
        <v>48000</v>
      </c>
      <c r="K3826" s="130">
        <v>0</v>
      </c>
      <c r="O3826" s="205">
        <v>48000</v>
      </c>
    </row>
    <row r="3827" spans="1:15" x14ac:dyDescent="0.2">
      <c r="B3827" s="130" t="s">
        <v>1512</v>
      </c>
      <c r="D3827" s="130" t="s">
        <v>1513</v>
      </c>
      <c r="F3827" s="130">
        <v>0</v>
      </c>
      <c r="I3827" s="130">
        <v>76500</v>
      </c>
      <c r="K3827" s="130">
        <v>0</v>
      </c>
      <c r="O3827" s="205">
        <v>76500</v>
      </c>
    </row>
    <row r="3828" spans="1:15" x14ac:dyDescent="0.2">
      <c r="B3828" s="130" t="s">
        <v>944</v>
      </c>
      <c r="D3828" s="130" t="s">
        <v>945</v>
      </c>
      <c r="F3828" s="130">
        <v>0</v>
      </c>
      <c r="I3828" s="130">
        <v>1715000</v>
      </c>
      <c r="K3828" s="130">
        <v>0</v>
      </c>
      <c r="O3828" s="205">
        <v>1715000</v>
      </c>
    </row>
    <row r="3829" spans="1:15" x14ac:dyDescent="0.2">
      <c r="A3829" s="130" t="s">
        <v>1514</v>
      </c>
      <c r="F3829" s="130">
        <v>57757205.240000002</v>
      </c>
      <c r="I3829" s="130">
        <v>0</v>
      </c>
      <c r="K3829" s="130">
        <v>0</v>
      </c>
      <c r="O3829" s="205">
        <v>57757205.240000002</v>
      </c>
    </row>
    <row r="3830" spans="1:15" x14ac:dyDescent="0.2">
      <c r="A3830" s="130" t="s">
        <v>1515</v>
      </c>
      <c r="F3830" s="130">
        <v>57757205.240000002</v>
      </c>
      <c r="I3830" s="130">
        <v>0</v>
      </c>
      <c r="K3830" s="130">
        <v>0</v>
      </c>
      <c r="O3830" s="205">
        <v>57757205.240000002</v>
      </c>
    </row>
    <row r="3831" spans="1:15" x14ac:dyDescent="0.2">
      <c r="B3831" s="130" t="s">
        <v>981</v>
      </c>
      <c r="D3831" s="130" t="s">
        <v>982</v>
      </c>
      <c r="F3831" s="130">
        <v>-69465848.760000005</v>
      </c>
      <c r="I3831" s="130">
        <v>0</v>
      </c>
      <c r="K3831" s="130">
        <v>0</v>
      </c>
      <c r="O3831" s="205">
        <v>-69465848.760000005</v>
      </c>
    </row>
    <row r="3832" spans="1:15" x14ac:dyDescent="0.2">
      <c r="B3832" s="130" t="s">
        <v>585</v>
      </c>
      <c r="D3832" s="130" t="s">
        <v>586</v>
      </c>
      <c r="F3832" s="130">
        <v>127223054</v>
      </c>
      <c r="I3832" s="130">
        <v>0</v>
      </c>
      <c r="K3832" s="130">
        <v>0</v>
      </c>
      <c r="O3832" s="205">
        <v>127223054</v>
      </c>
    </row>
    <row r="3833" spans="1:15" x14ac:dyDescent="0.2">
      <c r="A3833" s="130" t="s">
        <v>1516</v>
      </c>
      <c r="F3833" s="130">
        <v>320999839</v>
      </c>
      <c r="I3833" s="130">
        <v>246547798</v>
      </c>
      <c r="K3833" s="130">
        <v>0</v>
      </c>
      <c r="O3833" s="205">
        <v>567547637</v>
      </c>
    </row>
    <row r="3834" spans="1:15" x14ac:dyDescent="0.2">
      <c r="A3834" s="130" t="s">
        <v>1517</v>
      </c>
      <c r="F3834" s="130">
        <v>97691000</v>
      </c>
      <c r="I3834" s="130">
        <v>488000</v>
      </c>
      <c r="K3834" s="130">
        <v>0</v>
      </c>
      <c r="O3834" s="205">
        <v>98179000</v>
      </c>
    </row>
    <row r="3835" spans="1:15" x14ac:dyDescent="0.2">
      <c r="A3835" s="130" t="s">
        <v>1518</v>
      </c>
      <c r="F3835" s="130">
        <v>97691000</v>
      </c>
      <c r="I3835" s="130">
        <v>0</v>
      </c>
      <c r="K3835" s="130">
        <v>0</v>
      </c>
      <c r="O3835" s="205">
        <v>97691000</v>
      </c>
    </row>
    <row r="3836" spans="1:15" x14ac:dyDescent="0.2">
      <c r="A3836" s="130" t="s">
        <v>1519</v>
      </c>
      <c r="F3836" s="130">
        <v>97691000</v>
      </c>
      <c r="I3836" s="130">
        <v>0</v>
      </c>
      <c r="K3836" s="130">
        <v>0</v>
      </c>
      <c r="O3836" s="205">
        <v>97691000</v>
      </c>
    </row>
    <row r="3837" spans="1:15" x14ac:dyDescent="0.2">
      <c r="B3837" s="130" t="s">
        <v>867</v>
      </c>
      <c r="D3837" s="130" t="s">
        <v>868</v>
      </c>
      <c r="F3837" s="130">
        <v>97691000</v>
      </c>
      <c r="I3837" s="130">
        <v>0</v>
      </c>
      <c r="K3837" s="130">
        <v>0</v>
      </c>
      <c r="O3837" s="205">
        <v>97691000</v>
      </c>
    </row>
    <row r="3838" spans="1:15" x14ac:dyDescent="0.2">
      <c r="A3838" s="130" t="s">
        <v>1520</v>
      </c>
      <c r="F3838" s="130">
        <v>0</v>
      </c>
      <c r="I3838" s="130">
        <v>488000</v>
      </c>
      <c r="K3838" s="130">
        <v>0</v>
      </c>
      <c r="O3838" s="205">
        <v>488000</v>
      </c>
    </row>
    <row r="3839" spans="1:15" x14ac:dyDescent="0.2">
      <c r="B3839" s="130" t="s">
        <v>867</v>
      </c>
      <c r="D3839" s="130" t="s">
        <v>868</v>
      </c>
      <c r="F3839" s="130">
        <v>0</v>
      </c>
      <c r="I3839" s="130">
        <v>488000</v>
      </c>
      <c r="K3839" s="130">
        <v>0</v>
      </c>
      <c r="O3839" s="205">
        <v>488000</v>
      </c>
    </row>
    <row r="3840" spans="1:15" x14ac:dyDescent="0.2">
      <c r="A3840" s="130" t="s">
        <v>1521</v>
      </c>
      <c r="F3840" s="130">
        <v>184455336</v>
      </c>
      <c r="I3840" s="130">
        <v>225491154</v>
      </c>
      <c r="K3840" s="130">
        <v>0</v>
      </c>
      <c r="O3840" s="205">
        <v>409946490</v>
      </c>
    </row>
    <row r="3841" spans="1:15" x14ac:dyDescent="0.2">
      <c r="A3841" s="130" t="s">
        <v>1522</v>
      </c>
      <c r="F3841" s="130">
        <v>184455336</v>
      </c>
      <c r="I3841" s="130">
        <v>225491154</v>
      </c>
      <c r="K3841" s="130">
        <v>0</v>
      </c>
      <c r="O3841" s="205">
        <v>409946490</v>
      </c>
    </row>
    <row r="3842" spans="1:15" x14ac:dyDescent="0.2">
      <c r="A3842" s="130" t="s">
        <v>1523</v>
      </c>
      <c r="F3842" s="130">
        <v>184455336</v>
      </c>
      <c r="I3842" s="130">
        <v>225491154</v>
      </c>
      <c r="K3842" s="130">
        <v>0</v>
      </c>
      <c r="O3842" s="205">
        <v>409946490</v>
      </c>
    </row>
    <row r="3843" spans="1:15" x14ac:dyDescent="0.2">
      <c r="B3843" s="130" t="s">
        <v>387</v>
      </c>
      <c r="D3843" s="130" t="s">
        <v>388</v>
      </c>
      <c r="F3843" s="130">
        <v>0</v>
      </c>
      <c r="I3843" s="130">
        <v>14000000</v>
      </c>
      <c r="K3843" s="130">
        <v>0</v>
      </c>
      <c r="O3843" s="205">
        <v>14000000</v>
      </c>
    </row>
    <row r="3844" spans="1:15" x14ac:dyDescent="0.2">
      <c r="B3844" s="130" t="s">
        <v>563</v>
      </c>
      <c r="D3844" s="130" t="s">
        <v>564</v>
      </c>
      <c r="F3844" s="130">
        <v>184455336</v>
      </c>
      <c r="I3844" s="130">
        <v>194857185</v>
      </c>
      <c r="K3844" s="130">
        <v>0</v>
      </c>
      <c r="O3844" s="205">
        <v>379312521</v>
      </c>
    </row>
    <row r="3845" spans="1:15" x14ac:dyDescent="0.2">
      <c r="B3845" s="130" t="s">
        <v>791</v>
      </c>
      <c r="D3845" s="130" t="s">
        <v>792</v>
      </c>
      <c r="F3845" s="130">
        <v>0</v>
      </c>
      <c r="I3845" s="130">
        <v>16000000</v>
      </c>
      <c r="K3845" s="130">
        <v>0</v>
      </c>
      <c r="O3845" s="205">
        <v>16000000</v>
      </c>
    </row>
    <row r="3846" spans="1:15" x14ac:dyDescent="0.2">
      <c r="B3846" s="130" t="s">
        <v>793</v>
      </c>
      <c r="D3846" s="130">
        <v>92550185</v>
      </c>
      <c r="F3846" s="130">
        <v>0</v>
      </c>
      <c r="I3846" s="130">
        <v>633969</v>
      </c>
      <c r="K3846" s="130">
        <v>0</v>
      </c>
      <c r="O3846" s="205">
        <v>633969</v>
      </c>
    </row>
    <row r="3847" spans="1:15" x14ac:dyDescent="0.2">
      <c r="A3847" s="130" t="s">
        <v>1524</v>
      </c>
      <c r="F3847" s="130">
        <v>5467880</v>
      </c>
      <c r="I3847" s="130">
        <v>3501831</v>
      </c>
      <c r="K3847" s="130">
        <v>0</v>
      </c>
      <c r="O3847" s="205">
        <v>8969711</v>
      </c>
    </row>
    <row r="3848" spans="1:15" x14ac:dyDescent="0.2">
      <c r="A3848" s="130" t="s">
        <v>1525</v>
      </c>
      <c r="F3848" s="130">
        <v>40320</v>
      </c>
      <c r="I3848" s="130">
        <v>0</v>
      </c>
      <c r="K3848" s="130">
        <v>0</v>
      </c>
      <c r="O3848" s="205">
        <v>40320</v>
      </c>
    </row>
    <row r="3849" spans="1:15" x14ac:dyDescent="0.2">
      <c r="B3849" s="130" t="s">
        <v>406</v>
      </c>
      <c r="D3849" s="130" t="s">
        <v>407</v>
      </c>
      <c r="F3849" s="130">
        <v>40320</v>
      </c>
      <c r="I3849" s="130">
        <v>0</v>
      </c>
      <c r="K3849" s="130">
        <v>0</v>
      </c>
      <c r="O3849" s="205">
        <v>40320</v>
      </c>
    </row>
    <row r="3850" spans="1:15" x14ac:dyDescent="0.2">
      <c r="A3850" s="130" t="s">
        <v>1526</v>
      </c>
      <c r="F3850" s="130">
        <v>2593700</v>
      </c>
      <c r="I3850" s="130">
        <v>0</v>
      </c>
      <c r="K3850" s="130">
        <v>0</v>
      </c>
      <c r="O3850" s="205">
        <v>2593700</v>
      </c>
    </row>
    <row r="3851" spans="1:15" x14ac:dyDescent="0.2">
      <c r="B3851" s="130" t="s">
        <v>427</v>
      </c>
      <c r="D3851" s="130" t="s">
        <v>428</v>
      </c>
      <c r="F3851" s="130">
        <v>2593700</v>
      </c>
      <c r="I3851" s="130">
        <v>0</v>
      </c>
      <c r="K3851" s="130">
        <v>0</v>
      </c>
      <c r="O3851" s="205">
        <v>2593700</v>
      </c>
    </row>
    <row r="3852" spans="1:15" x14ac:dyDescent="0.2">
      <c r="A3852" s="130" t="s">
        <v>1527</v>
      </c>
      <c r="F3852" s="130">
        <v>2833860</v>
      </c>
      <c r="I3852" s="130">
        <v>3268203</v>
      </c>
      <c r="K3852" s="130">
        <v>0</v>
      </c>
      <c r="O3852" s="205">
        <v>6102063</v>
      </c>
    </row>
    <row r="3853" spans="1:15" x14ac:dyDescent="0.2">
      <c r="A3853" s="130" t="s">
        <v>1528</v>
      </c>
      <c r="F3853" s="130">
        <v>888550</v>
      </c>
      <c r="I3853" s="130">
        <v>15250</v>
      </c>
      <c r="K3853" s="130">
        <v>0</v>
      </c>
      <c r="O3853" s="205">
        <v>903800</v>
      </c>
    </row>
    <row r="3854" spans="1:15" x14ac:dyDescent="0.2">
      <c r="B3854" s="130" t="s">
        <v>512</v>
      </c>
      <c r="D3854" s="130" t="s">
        <v>513</v>
      </c>
      <c r="F3854" s="130">
        <v>0</v>
      </c>
      <c r="I3854" s="130">
        <v>15250</v>
      </c>
      <c r="K3854" s="130">
        <v>0</v>
      </c>
      <c r="O3854" s="205">
        <v>15250</v>
      </c>
    </row>
    <row r="3855" spans="1:15" x14ac:dyDescent="0.2">
      <c r="B3855" s="130" t="s">
        <v>905</v>
      </c>
      <c r="D3855" s="130" t="s">
        <v>906</v>
      </c>
      <c r="F3855" s="130">
        <v>888550</v>
      </c>
      <c r="I3855" s="130">
        <v>0</v>
      </c>
      <c r="K3855" s="130">
        <v>0</v>
      </c>
      <c r="O3855" s="205">
        <v>888550</v>
      </c>
    </row>
    <row r="3856" spans="1:15" x14ac:dyDescent="0.2">
      <c r="A3856" s="130" t="s">
        <v>1529</v>
      </c>
      <c r="F3856" s="130">
        <v>0</v>
      </c>
      <c r="I3856" s="130">
        <v>322203</v>
      </c>
      <c r="K3856" s="130">
        <v>0</v>
      </c>
      <c r="O3856" s="205">
        <v>322203</v>
      </c>
    </row>
    <row r="3857" spans="1:15" x14ac:dyDescent="0.2">
      <c r="B3857" s="130" t="s">
        <v>905</v>
      </c>
      <c r="D3857" s="130" t="s">
        <v>906</v>
      </c>
      <c r="F3857" s="130">
        <v>0</v>
      </c>
      <c r="I3857" s="130">
        <v>322203</v>
      </c>
      <c r="K3857" s="130">
        <v>0</v>
      </c>
      <c r="O3857" s="205">
        <v>322203</v>
      </c>
    </row>
    <row r="3858" spans="1:15" x14ac:dyDescent="0.2">
      <c r="A3858" s="130" t="s">
        <v>1530</v>
      </c>
      <c r="F3858" s="130">
        <v>289350</v>
      </c>
      <c r="I3858" s="130">
        <v>0</v>
      </c>
      <c r="K3858" s="130">
        <v>0</v>
      </c>
      <c r="O3858" s="205">
        <v>289350</v>
      </c>
    </row>
    <row r="3859" spans="1:15" x14ac:dyDescent="0.2">
      <c r="B3859" s="130" t="s">
        <v>946</v>
      </c>
      <c r="D3859" s="130" t="s">
        <v>947</v>
      </c>
      <c r="F3859" s="130">
        <v>289350</v>
      </c>
      <c r="I3859" s="130">
        <v>0</v>
      </c>
      <c r="K3859" s="130">
        <v>0</v>
      </c>
      <c r="O3859" s="205">
        <v>289350</v>
      </c>
    </row>
    <row r="3860" spans="1:15" x14ac:dyDescent="0.2">
      <c r="A3860" s="130" t="s">
        <v>1531</v>
      </c>
      <c r="F3860" s="130">
        <v>170000</v>
      </c>
      <c r="I3860" s="130">
        <v>0</v>
      </c>
      <c r="K3860" s="130">
        <v>0</v>
      </c>
      <c r="O3860" s="205">
        <v>170000</v>
      </c>
    </row>
    <row r="3861" spans="1:15" x14ac:dyDescent="0.2">
      <c r="B3861" s="130" t="s">
        <v>389</v>
      </c>
      <c r="D3861" s="130" t="s">
        <v>390</v>
      </c>
      <c r="F3861" s="130">
        <v>170000</v>
      </c>
      <c r="I3861" s="130">
        <v>0</v>
      </c>
      <c r="K3861" s="130">
        <v>0</v>
      </c>
      <c r="O3861" s="205">
        <v>170000</v>
      </c>
    </row>
    <row r="3862" spans="1:15" x14ac:dyDescent="0.2">
      <c r="A3862" s="130" t="s">
        <v>1532</v>
      </c>
      <c r="F3862" s="130">
        <v>1485960</v>
      </c>
      <c r="I3862" s="130">
        <v>45750</v>
      </c>
      <c r="K3862" s="130">
        <v>0</v>
      </c>
      <c r="O3862" s="205">
        <v>1531710</v>
      </c>
    </row>
    <row r="3863" spans="1:15" x14ac:dyDescent="0.2">
      <c r="B3863" s="130" t="s">
        <v>512</v>
      </c>
      <c r="D3863" s="130" t="s">
        <v>513</v>
      </c>
      <c r="F3863" s="130">
        <v>1449360</v>
      </c>
      <c r="I3863" s="130">
        <v>45750</v>
      </c>
      <c r="K3863" s="130">
        <v>0</v>
      </c>
      <c r="O3863" s="205">
        <v>1495110</v>
      </c>
    </row>
    <row r="3864" spans="1:15" x14ac:dyDescent="0.2">
      <c r="B3864" s="130" t="s">
        <v>905</v>
      </c>
      <c r="D3864" s="130" t="s">
        <v>906</v>
      </c>
      <c r="F3864" s="130">
        <v>36600</v>
      </c>
      <c r="I3864" s="130">
        <v>0</v>
      </c>
      <c r="K3864" s="130">
        <v>0</v>
      </c>
      <c r="O3864" s="205">
        <v>36600</v>
      </c>
    </row>
    <row r="3865" spans="1:15" x14ac:dyDescent="0.2">
      <c r="A3865" s="130" t="s">
        <v>1533</v>
      </c>
      <c r="F3865" s="130">
        <v>0</v>
      </c>
      <c r="I3865" s="130">
        <v>2885000</v>
      </c>
      <c r="K3865" s="130">
        <v>0</v>
      </c>
      <c r="O3865" s="205">
        <v>2885000</v>
      </c>
    </row>
    <row r="3866" spans="1:15" x14ac:dyDescent="0.2">
      <c r="B3866" s="130" t="s">
        <v>806</v>
      </c>
      <c r="D3866" s="130" t="s">
        <v>807</v>
      </c>
      <c r="F3866" s="130">
        <v>0</v>
      </c>
      <c r="I3866" s="130">
        <v>2885000</v>
      </c>
      <c r="K3866" s="130">
        <v>0</v>
      </c>
      <c r="O3866" s="205">
        <v>2885000</v>
      </c>
    </row>
    <row r="3867" spans="1:15" x14ac:dyDescent="0.2">
      <c r="A3867" s="130" t="s">
        <v>1534</v>
      </c>
      <c r="F3867" s="130">
        <v>0</v>
      </c>
      <c r="I3867" s="130">
        <v>233628</v>
      </c>
      <c r="K3867" s="130">
        <v>0</v>
      </c>
      <c r="O3867" s="205">
        <v>233628</v>
      </c>
    </row>
    <row r="3868" spans="1:15" x14ac:dyDescent="0.2">
      <c r="B3868" s="130" t="s">
        <v>581</v>
      </c>
      <c r="D3868" s="130" t="s">
        <v>582</v>
      </c>
      <c r="F3868" s="130">
        <v>0</v>
      </c>
      <c r="I3868" s="130">
        <v>233628</v>
      </c>
      <c r="K3868" s="130">
        <v>0</v>
      </c>
      <c r="O3868" s="205">
        <v>233628</v>
      </c>
    </row>
    <row r="3869" spans="1:15" x14ac:dyDescent="0.2">
      <c r="A3869" s="130" t="s">
        <v>1535</v>
      </c>
      <c r="F3869" s="130">
        <v>33385623</v>
      </c>
      <c r="I3869" s="130">
        <v>17066813</v>
      </c>
      <c r="K3869" s="130">
        <v>0</v>
      </c>
      <c r="O3869" s="205">
        <v>50452436</v>
      </c>
    </row>
    <row r="3870" spans="1:15" x14ac:dyDescent="0.2">
      <c r="A3870" s="130" t="s">
        <v>1536</v>
      </c>
      <c r="F3870" s="130">
        <v>0</v>
      </c>
      <c r="I3870" s="130">
        <v>5500000</v>
      </c>
      <c r="K3870" s="130">
        <v>0</v>
      </c>
      <c r="O3870" s="205">
        <v>5500000</v>
      </c>
    </row>
    <row r="3871" spans="1:15" x14ac:dyDescent="0.2">
      <c r="B3871" s="130" t="s">
        <v>626</v>
      </c>
      <c r="D3871" s="130" t="s">
        <v>627</v>
      </c>
      <c r="F3871" s="130">
        <v>0</v>
      </c>
      <c r="I3871" s="130">
        <v>5500000</v>
      </c>
      <c r="K3871" s="130">
        <v>0</v>
      </c>
      <c r="O3871" s="205">
        <v>5500000</v>
      </c>
    </row>
    <row r="3872" spans="1:15" x14ac:dyDescent="0.2">
      <c r="A3872" s="130" t="s">
        <v>1537</v>
      </c>
      <c r="F3872" s="130">
        <v>33385623</v>
      </c>
      <c r="I3872" s="130">
        <v>11566813</v>
      </c>
      <c r="K3872" s="130">
        <v>0</v>
      </c>
      <c r="O3872" s="205">
        <v>44952436</v>
      </c>
    </row>
    <row r="3873" spans="1:15" x14ac:dyDescent="0.2">
      <c r="A3873" s="130" t="s">
        <v>1538</v>
      </c>
      <c r="F3873" s="130">
        <v>33385623</v>
      </c>
      <c r="I3873" s="130">
        <v>11566813</v>
      </c>
      <c r="K3873" s="130">
        <v>0</v>
      </c>
      <c r="O3873" s="205">
        <v>44952436</v>
      </c>
    </row>
    <row r="3874" spans="1:15" x14ac:dyDescent="0.2">
      <c r="B3874" s="130" t="s">
        <v>380</v>
      </c>
      <c r="D3874" s="130" t="s">
        <v>381</v>
      </c>
      <c r="F3874" s="130">
        <v>0</v>
      </c>
      <c r="I3874" s="130">
        <v>700000</v>
      </c>
      <c r="K3874" s="130">
        <v>0</v>
      </c>
      <c r="O3874" s="205">
        <v>700000</v>
      </c>
    </row>
    <row r="3875" spans="1:15" x14ac:dyDescent="0.2">
      <c r="B3875" s="130" t="s">
        <v>497</v>
      </c>
      <c r="D3875" s="130" t="s">
        <v>498</v>
      </c>
      <c r="F3875" s="130">
        <v>1125882</v>
      </c>
      <c r="I3875" s="130">
        <v>0</v>
      </c>
      <c r="K3875" s="130">
        <v>0</v>
      </c>
      <c r="O3875" s="205">
        <v>1125882</v>
      </c>
    </row>
    <row r="3876" spans="1:15" x14ac:dyDescent="0.2">
      <c r="B3876" s="130" t="s">
        <v>525</v>
      </c>
      <c r="D3876" s="130" t="s">
        <v>526</v>
      </c>
      <c r="F3876" s="130">
        <v>440000</v>
      </c>
      <c r="I3876" s="130">
        <v>0</v>
      </c>
      <c r="K3876" s="130">
        <v>0</v>
      </c>
      <c r="O3876" s="205">
        <v>440000</v>
      </c>
    </row>
    <row r="3877" spans="1:15" x14ac:dyDescent="0.2">
      <c r="B3877" s="130" t="s">
        <v>535</v>
      </c>
      <c r="D3877" s="130" t="s">
        <v>536</v>
      </c>
      <c r="F3877" s="130">
        <v>1608000</v>
      </c>
      <c r="I3877" s="130">
        <v>1030000</v>
      </c>
      <c r="K3877" s="130">
        <v>0</v>
      </c>
      <c r="O3877" s="205">
        <v>2638000</v>
      </c>
    </row>
    <row r="3878" spans="1:15" x14ac:dyDescent="0.2">
      <c r="B3878" s="130" t="s">
        <v>626</v>
      </c>
      <c r="D3878" s="130" t="s">
        <v>627</v>
      </c>
      <c r="F3878" s="130">
        <v>0</v>
      </c>
      <c r="I3878" s="130">
        <v>3000000</v>
      </c>
      <c r="K3878" s="130">
        <v>0</v>
      </c>
      <c r="O3878" s="205">
        <v>3000000</v>
      </c>
    </row>
    <row r="3879" spans="1:15" x14ac:dyDescent="0.2">
      <c r="B3879" s="130" t="s">
        <v>651</v>
      </c>
      <c r="D3879" s="130" t="s">
        <v>652</v>
      </c>
      <c r="F3879" s="130">
        <v>130000</v>
      </c>
      <c r="I3879" s="130">
        <v>329900</v>
      </c>
      <c r="K3879" s="130">
        <v>0</v>
      </c>
      <c r="O3879" s="205">
        <v>459900</v>
      </c>
    </row>
    <row r="3880" spans="1:15" x14ac:dyDescent="0.2">
      <c r="B3880" s="130" t="s">
        <v>714</v>
      </c>
      <c r="D3880" s="130" t="s">
        <v>715</v>
      </c>
      <c r="F3880" s="130">
        <v>332654</v>
      </c>
      <c r="I3880" s="130">
        <v>0</v>
      </c>
      <c r="K3880" s="130">
        <v>0</v>
      </c>
      <c r="O3880" s="205">
        <v>332654</v>
      </c>
    </row>
    <row r="3881" spans="1:15" x14ac:dyDescent="0.2">
      <c r="B3881" s="130" t="s">
        <v>730</v>
      </c>
      <c r="D3881" s="130" t="s">
        <v>731</v>
      </c>
      <c r="F3881" s="130">
        <v>8105414</v>
      </c>
      <c r="I3881" s="130">
        <v>1928500</v>
      </c>
      <c r="K3881" s="130">
        <v>0</v>
      </c>
      <c r="O3881" s="205">
        <v>10033914</v>
      </c>
    </row>
    <row r="3882" spans="1:15" x14ac:dyDescent="0.2">
      <c r="B3882" s="130" t="s">
        <v>735</v>
      </c>
      <c r="D3882" s="130" t="s">
        <v>736</v>
      </c>
      <c r="F3882" s="130">
        <v>3647150</v>
      </c>
      <c r="I3882" s="130">
        <v>383000</v>
      </c>
      <c r="K3882" s="130">
        <v>0</v>
      </c>
      <c r="O3882" s="205">
        <v>4030150</v>
      </c>
    </row>
    <row r="3883" spans="1:15" x14ac:dyDescent="0.2">
      <c r="B3883" s="130" t="s">
        <v>773</v>
      </c>
      <c r="D3883" s="130" t="s">
        <v>774</v>
      </c>
      <c r="F3883" s="130">
        <v>450000</v>
      </c>
      <c r="I3883" s="130">
        <v>0</v>
      </c>
      <c r="K3883" s="130">
        <v>0</v>
      </c>
      <c r="O3883" s="205">
        <v>450000</v>
      </c>
    </row>
    <row r="3884" spans="1:15" x14ac:dyDescent="0.2">
      <c r="B3884" s="130" t="s">
        <v>800</v>
      </c>
      <c r="D3884" s="130" t="s">
        <v>801</v>
      </c>
      <c r="F3884" s="130">
        <v>6979462</v>
      </c>
      <c r="I3884" s="130">
        <v>0</v>
      </c>
      <c r="K3884" s="130">
        <v>0</v>
      </c>
      <c r="O3884" s="205">
        <v>6979462</v>
      </c>
    </row>
    <row r="3885" spans="1:15" x14ac:dyDescent="0.2">
      <c r="B3885" s="130" t="s">
        <v>896</v>
      </c>
      <c r="D3885" s="130">
        <v>1000270372</v>
      </c>
      <c r="F3885" s="130">
        <v>3418485</v>
      </c>
      <c r="I3885" s="130">
        <v>4195413</v>
      </c>
      <c r="K3885" s="130">
        <v>0</v>
      </c>
      <c r="O3885" s="205">
        <v>7613898</v>
      </c>
    </row>
    <row r="3886" spans="1:15" x14ac:dyDescent="0.2">
      <c r="B3886" s="130" t="s">
        <v>897</v>
      </c>
      <c r="D3886" s="130" t="s">
        <v>898</v>
      </c>
      <c r="F3886" s="130">
        <v>1669328</v>
      </c>
      <c r="I3886" s="130">
        <v>0</v>
      </c>
      <c r="K3886" s="130">
        <v>0</v>
      </c>
      <c r="O3886" s="205">
        <v>1669328</v>
      </c>
    </row>
    <row r="3887" spans="1:15" x14ac:dyDescent="0.2">
      <c r="B3887" s="130" t="s">
        <v>911</v>
      </c>
      <c r="D3887" s="130">
        <v>1019137023</v>
      </c>
      <c r="F3887" s="130">
        <v>5479248</v>
      </c>
      <c r="I3887" s="130">
        <v>0</v>
      </c>
      <c r="K3887" s="130">
        <v>0</v>
      </c>
      <c r="O3887" s="205">
        <v>5479248</v>
      </c>
    </row>
    <row r="3888" spans="1:15" x14ac:dyDescent="0.2">
      <c r="A3888" s="130" t="s">
        <v>1539</v>
      </c>
      <c r="F3888" s="130">
        <v>152801234.03</v>
      </c>
      <c r="I3888" s="130">
        <v>63793454.289999999</v>
      </c>
      <c r="K3888" s="130">
        <v>6806</v>
      </c>
      <c r="O3888" s="205">
        <v>216587882.31999999</v>
      </c>
    </row>
    <row r="3889" spans="1:15" x14ac:dyDescent="0.2">
      <c r="A3889" s="130" t="s">
        <v>1540</v>
      </c>
      <c r="F3889" s="130">
        <v>42167930.380000003</v>
      </c>
      <c r="I3889" s="130">
        <v>15438078.300000001</v>
      </c>
      <c r="K3889" s="130">
        <v>0</v>
      </c>
      <c r="O3889" s="205">
        <v>57606008.68</v>
      </c>
    </row>
    <row r="3890" spans="1:15" x14ac:dyDescent="0.2">
      <c r="A3890" s="130" t="s">
        <v>1541</v>
      </c>
      <c r="F3890" s="130">
        <v>993623.87</v>
      </c>
      <c r="I3890" s="130">
        <v>6626308.2999999998</v>
      </c>
      <c r="K3890" s="130">
        <v>0</v>
      </c>
      <c r="O3890" s="205">
        <v>7619932.1699999999</v>
      </c>
    </row>
    <row r="3891" spans="1:15" x14ac:dyDescent="0.2">
      <c r="B3891" s="130" t="s">
        <v>421</v>
      </c>
      <c r="D3891" s="130" t="s">
        <v>422</v>
      </c>
      <c r="F3891" s="130">
        <v>993623.87</v>
      </c>
      <c r="I3891" s="130">
        <v>6626308.2999999998</v>
      </c>
      <c r="K3891" s="130">
        <v>0</v>
      </c>
      <c r="O3891" s="205">
        <v>7619932.1699999999</v>
      </c>
    </row>
    <row r="3892" spans="1:15" x14ac:dyDescent="0.2">
      <c r="A3892" s="130" t="s">
        <v>1542</v>
      </c>
      <c r="F3892" s="130">
        <v>11143126.16</v>
      </c>
      <c r="I3892" s="130">
        <v>7928870</v>
      </c>
      <c r="K3892" s="130">
        <v>0</v>
      </c>
      <c r="O3892" s="205">
        <v>19071996.16</v>
      </c>
    </row>
    <row r="3893" spans="1:15" x14ac:dyDescent="0.2">
      <c r="B3893" s="130" t="s">
        <v>421</v>
      </c>
      <c r="D3893" s="130" t="s">
        <v>422</v>
      </c>
      <c r="F3893" s="130">
        <v>11143126.16</v>
      </c>
      <c r="I3893" s="130">
        <v>7928870</v>
      </c>
      <c r="K3893" s="130">
        <v>0</v>
      </c>
      <c r="O3893" s="205">
        <v>19071996.16</v>
      </c>
    </row>
    <row r="3894" spans="1:15" x14ac:dyDescent="0.2">
      <c r="A3894" s="130" t="s">
        <v>1543</v>
      </c>
      <c r="F3894" s="130">
        <v>13007078.35</v>
      </c>
      <c r="I3894" s="130">
        <v>882900</v>
      </c>
      <c r="K3894" s="130">
        <v>0</v>
      </c>
      <c r="O3894" s="205">
        <v>13889978.35</v>
      </c>
    </row>
    <row r="3895" spans="1:15" x14ac:dyDescent="0.2">
      <c r="B3895" s="130" t="s">
        <v>421</v>
      </c>
      <c r="D3895" s="130" t="s">
        <v>422</v>
      </c>
      <c r="F3895" s="130">
        <v>13683.35</v>
      </c>
      <c r="I3895" s="130">
        <v>0</v>
      </c>
      <c r="K3895" s="130">
        <v>0</v>
      </c>
      <c r="O3895" s="205">
        <v>13683.35</v>
      </c>
    </row>
    <row r="3896" spans="1:15" x14ac:dyDescent="0.2">
      <c r="B3896" s="130" t="s">
        <v>125</v>
      </c>
      <c r="D3896" s="130">
        <v>79045933</v>
      </c>
      <c r="F3896" s="130">
        <v>11697295</v>
      </c>
      <c r="I3896" s="130">
        <v>0</v>
      </c>
      <c r="K3896" s="130">
        <v>0</v>
      </c>
      <c r="O3896" s="205">
        <v>11697295</v>
      </c>
    </row>
    <row r="3897" spans="1:15" x14ac:dyDescent="0.2">
      <c r="B3897" s="130" t="s">
        <v>867</v>
      </c>
      <c r="D3897" s="130" t="s">
        <v>868</v>
      </c>
      <c r="F3897" s="130">
        <v>683000</v>
      </c>
      <c r="I3897" s="130">
        <v>766000</v>
      </c>
      <c r="K3897" s="130">
        <v>0</v>
      </c>
      <c r="O3897" s="205">
        <v>1449000</v>
      </c>
    </row>
    <row r="3898" spans="1:15" x14ac:dyDescent="0.2">
      <c r="B3898" s="130" t="s">
        <v>876</v>
      </c>
      <c r="D3898" s="130" t="s">
        <v>877</v>
      </c>
      <c r="F3898" s="130">
        <v>613100</v>
      </c>
      <c r="I3898" s="130">
        <v>116900</v>
      </c>
      <c r="K3898" s="130">
        <v>0</v>
      </c>
      <c r="O3898" s="205">
        <v>730000</v>
      </c>
    </row>
    <row r="3899" spans="1:15" x14ac:dyDescent="0.2">
      <c r="A3899" s="130" t="s">
        <v>1544</v>
      </c>
      <c r="F3899" s="130">
        <v>17024102</v>
      </c>
      <c r="I3899" s="130">
        <v>0</v>
      </c>
      <c r="K3899" s="130">
        <v>0</v>
      </c>
      <c r="O3899" s="205">
        <v>17024102</v>
      </c>
    </row>
    <row r="3900" spans="1:15" x14ac:dyDescent="0.2">
      <c r="B3900" s="130" t="s">
        <v>981</v>
      </c>
      <c r="D3900" s="130" t="s">
        <v>982</v>
      </c>
      <c r="F3900" s="130">
        <v>-100000000</v>
      </c>
      <c r="I3900" s="130">
        <v>0</v>
      </c>
      <c r="K3900" s="130">
        <v>0</v>
      </c>
      <c r="O3900" s="205">
        <v>-100000000</v>
      </c>
    </row>
    <row r="3901" spans="1:15" x14ac:dyDescent="0.2">
      <c r="B3901" s="130" t="s">
        <v>587</v>
      </c>
      <c r="D3901" s="130" t="s">
        <v>588</v>
      </c>
      <c r="F3901" s="130">
        <v>117024102</v>
      </c>
      <c r="I3901" s="130">
        <v>0</v>
      </c>
      <c r="K3901" s="130">
        <v>0</v>
      </c>
      <c r="O3901" s="205">
        <v>117024102</v>
      </c>
    </row>
    <row r="3902" spans="1:15" x14ac:dyDescent="0.2">
      <c r="A3902" s="130" t="s">
        <v>1545</v>
      </c>
      <c r="F3902" s="130">
        <v>66168254</v>
      </c>
      <c r="I3902" s="130">
        <v>0</v>
      </c>
      <c r="K3902" s="130">
        <v>0</v>
      </c>
      <c r="O3902" s="205">
        <v>66168254</v>
      </c>
    </row>
    <row r="3903" spans="1:15" x14ac:dyDescent="0.2">
      <c r="A3903" s="130" t="s">
        <v>1546</v>
      </c>
      <c r="F3903" s="130">
        <v>66168254</v>
      </c>
      <c r="I3903" s="130">
        <v>0</v>
      </c>
      <c r="K3903" s="130">
        <v>0</v>
      </c>
      <c r="O3903" s="205">
        <v>66168254</v>
      </c>
    </row>
    <row r="3904" spans="1:15" x14ac:dyDescent="0.2">
      <c r="B3904" s="130" t="s">
        <v>475</v>
      </c>
      <c r="D3904" s="130" t="s">
        <v>476</v>
      </c>
      <c r="F3904" s="130">
        <v>66168254</v>
      </c>
      <c r="I3904" s="130">
        <v>0</v>
      </c>
      <c r="K3904" s="130">
        <v>0</v>
      </c>
      <c r="O3904" s="205">
        <v>66168254</v>
      </c>
    </row>
    <row r="3905" spans="1:15" x14ac:dyDescent="0.2">
      <c r="A3905" s="130" t="s">
        <v>1547</v>
      </c>
      <c r="F3905" s="130">
        <v>3667949</v>
      </c>
      <c r="I3905" s="130">
        <v>0</v>
      </c>
      <c r="K3905" s="130">
        <v>0</v>
      </c>
      <c r="O3905" s="205">
        <v>3667949</v>
      </c>
    </row>
    <row r="3906" spans="1:15" x14ac:dyDescent="0.2">
      <c r="A3906" s="130" t="s">
        <v>1548</v>
      </c>
      <c r="F3906" s="130">
        <v>1147000</v>
      </c>
      <c r="I3906" s="130">
        <v>0</v>
      </c>
      <c r="K3906" s="130">
        <v>0</v>
      </c>
      <c r="O3906" s="205">
        <v>1147000</v>
      </c>
    </row>
    <row r="3907" spans="1:15" x14ac:dyDescent="0.2">
      <c r="B3907" s="130" t="s">
        <v>867</v>
      </c>
      <c r="D3907" s="130" t="s">
        <v>868</v>
      </c>
      <c r="F3907" s="130">
        <v>1147000</v>
      </c>
      <c r="I3907" s="130">
        <v>0</v>
      </c>
      <c r="K3907" s="130">
        <v>0</v>
      </c>
      <c r="O3907" s="205">
        <v>1147000</v>
      </c>
    </row>
    <row r="3908" spans="1:15" x14ac:dyDescent="0.2">
      <c r="A3908" s="130" t="s">
        <v>1549</v>
      </c>
      <c r="F3908" s="130">
        <v>2520949</v>
      </c>
      <c r="I3908" s="130">
        <v>0</v>
      </c>
      <c r="K3908" s="130">
        <v>0</v>
      </c>
      <c r="O3908" s="205">
        <v>2520949</v>
      </c>
    </row>
    <row r="3909" spans="1:15" x14ac:dyDescent="0.2">
      <c r="B3909" s="130" t="s">
        <v>876</v>
      </c>
      <c r="D3909" s="130" t="s">
        <v>877</v>
      </c>
      <c r="F3909" s="130">
        <v>2520949</v>
      </c>
      <c r="I3909" s="130">
        <v>0</v>
      </c>
      <c r="K3909" s="130">
        <v>0</v>
      </c>
      <c r="O3909" s="205">
        <v>2520949</v>
      </c>
    </row>
    <row r="3910" spans="1:15" x14ac:dyDescent="0.2">
      <c r="A3910" s="130" t="s">
        <v>1550</v>
      </c>
      <c r="F3910" s="130">
        <v>40797100.649999999</v>
      </c>
      <c r="I3910" s="130">
        <v>48355375.990000002</v>
      </c>
      <c r="K3910" s="130">
        <v>6806</v>
      </c>
      <c r="O3910" s="205">
        <v>89145670.640000001</v>
      </c>
    </row>
    <row r="3911" spans="1:15" x14ac:dyDescent="0.2">
      <c r="A3911" s="130" t="s">
        <v>1551</v>
      </c>
      <c r="F3911" s="130">
        <v>0</v>
      </c>
      <c r="I3911" s="130">
        <v>1361000</v>
      </c>
      <c r="K3911" s="130">
        <v>0</v>
      </c>
      <c r="O3911" s="205">
        <v>1361000</v>
      </c>
    </row>
    <row r="3912" spans="1:15" x14ac:dyDescent="0.2">
      <c r="B3912" s="130" t="s">
        <v>546</v>
      </c>
      <c r="D3912" s="130" t="s">
        <v>547</v>
      </c>
      <c r="F3912" s="130">
        <v>0</v>
      </c>
      <c r="I3912" s="130">
        <v>498000</v>
      </c>
      <c r="K3912" s="130">
        <v>0</v>
      </c>
      <c r="O3912" s="205">
        <v>498000</v>
      </c>
    </row>
    <row r="3913" spans="1:15" x14ac:dyDescent="0.2">
      <c r="B3913" s="130" t="s">
        <v>867</v>
      </c>
      <c r="D3913" s="130" t="s">
        <v>868</v>
      </c>
      <c r="F3913" s="130">
        <v>0</v>
      </c>
      <c r="I3913" s="130">
        <v>863000</v>
      </c>
      <c r="K3913" s="130">
        <v>0</v>
      </c>
      <c r="O3913" s="205">
        <v>863000</v>
      </c>
    </row>
    <row r="3914" spans="1:15" x14ac:dyDescent="0.2">
      <c r="A3914" s="130" t="s">
        <v>1552</v>
      </c>
      <c r="F3914" s="130">
        <v>5000000</v>
      </c>
      <c r="I3914" s="130">
        <v>0</v>
      </c>
      <c r="K3914" s="130">
        <v>0</v>
      </c>
      <c r="O3914" s="205">
        <v>5000000</v>
      </c>
    </row>
    <row r="3915" spans="1:15" x14ac:dyDescent="0.2">
      <c r="B3915" s="130" t="s">
        <v>410</v>
      </c>
      <c r="D3915" s="130" t="s">
        <v>411</v>
      </c>
      <c r="F3915" s="130">
        <v>5000000</v>
      </c>
      <c r="I3915" s="130">
        <v>0</v>
      </c>
      <c r="K3915" s="130">
        <v>0</v>
      </c>
      <c r="O3915" s="205">
        <v>5000000</v>
      </c>
    </row>
    <row r="3916" spans="1:15" x14ac:dyDescent="0.2">
      <c r="A3916" s="130" t="s">
        <v>1553</v>
      </c>
      <c r="F3916" s="130">
        <v>35797100.649999999</v>
      </c>
      <c r="I3916" s="130">
        <v>46994375.990000002</v>
      </c>
      <c r="K3916" s="130">
        <v>6806</v>
      </c>
      <c r="O3916" s="205">
        <v>82784670.640000001</v>
      </c>
    </row>
    <row r="3917" spans="1:15" x14ac:dyDescent="0.2">
      <c r="A3917" s="130" t="s">
        <v>1554</v>
      </c>
      <c r="F3917" s="130">
        <v>35800004.649999999</v>
      </c>
      <c r="I3917" s="130">
        <v>46994375.990000002</v>
      </c>
      <c r="K3917" s="130">
        <v>0</v>
      </c>
      <c r="O3917" s="205">
        <v>82794380.640000001</v>
      </c>
    </row>
    <row r="3918" spans="1:15" x14ac:dyDescent="0.2">
      <c r="B3918" s="130" t="s">
        <v>421</v>
      </c>
      <c r="D3918" s="130" t="s">
        <v>422</v>
      </c>
      <c r="F3918" s="130">
        <v>35800004.649999999</v>
      </c>
      <c r="I3918" s="130">
        <v>46994375.990000002</v>
      </c>
      <c r="K3918" s="130">
        <v>0</v>
      </c>
      <c r="O3918" s="205">
        <v>82794380.640000001</v>
      </c>
    </row>
    <row r="3919" spans="1:15" x14ac:dyDescent="0.2">
      <c r="A3919" s="130" t="s">
        <v>1555</v>
      </c>
      <c r="F3919" s="130">
        <v>-2904</v>
      </c>
      <c r="I3919" s="130">
        <v>0</v>
      </c>
      <c r="K3919" s="130">
        <v>6806</v>
      </c>
      <c r="O3919" s="205">
        <v>-9710</v>
      </c>
    </row>
    <row r="3920" spans="1:15" x14ac:dyDescent="0.2">
      <c r="B3920" s="130" t="s">
        <v>546</v>
      </c>
      <c r="D3920" s="130" t="s">
        <v>547</v>
      </c>
      <c r="F3920" s="130">
        <v>-2904</v>
      </c>
      <c r="I3920" s="130">
        <v>0</v>
      </c>
      <c r="K3920" s="130">
        <v>6806</v>
      </c>
      <c r="O3920" s="205">
        <v>-9710</v>
      </c>
    </row>
    <row r="3921" spans="1:15" x14ac:dyDescent="0.2">
      <c r="A3921" s="130" t="s">
        <v>1556</v>
      </c>
      <c r="F3921" s="130">
        <v>562889250</v>
      </c>
      <c r="I3921" s="130">
        <v>0</v>
      </c>
      <c r="K3921" s="130">
        <v>0</v>
      </c>
      <c r="O3921" s="205">
        <v>562889250</v>
      </c>
    </row>
    <row r="3922" spans="1:15" x14ac:dyDescent="0.2">
      <c r="A3922" s="130" t="s">
        <v>1557</v>
      </c>
      <c r="F3922" s="130">
        <v>562889250</v>
      </c>
      <c r="I3922" s="130">
        <v>0</v>
      </c>
      <c r="K3922" s="130">
        <v>0</v>
      </c>
      <c r="O3922" s="205">
        <v>562889250</v>
      </c>
    </row>
    <row r="3923" spans="1:15" x14ac:dyDescent="0.2">
      <c r="A3923" s="130" t="s">
        <v>1558</v>
      </c>
      <c r="F3923" s="130">
        <v>562889250</v>
      </c>
      <c r="I3923" s="130">
        <v>0</v>
      </c>
      <c r="K3923" s="130">
        <v>0</v>
      </c>
      <c r="O3923" s="205">
        <v>562889250</v>
      </c>
    </row>
    <row r="3924" spans="1:15" x14ac:dyDescent="0.2">
      <c r="B3924" s="130" t="s">
        <v>546</v>
      </c>
      <c r="D3924" s="130" t="s">
        <v>547</v>
      </c>
      <c r="F3924" s="130">
        <v>562889250</v>
      </c>
      <c r="I3924" s="130">
        <v>0</v>
      </c>
      <c r="K3924" s="130">
        <v>0</v>
      </c>
      <c r="O3924" s="205">
        <v>562889250</v>
      </c>
    </row>
    <row r="3925" spans="1:15" x14ac:dyDescent="0.2">
      <c r="A3925" s="130" t="s">
        <v>1559</v>
      </c>
      <c r="F3925" s="130">
        <v>1141351</v>
      </c>
      <c r="I3925" s="130">
        <v>0</v>
      </c>
      <c r="K3925" s="130">
        <v>0</v>
      </c>
      <c r="O3925" s="205">
        <v>1141351</v>
      </c>
    </row>
    <row r="3926" spans="1:15" x14ac:dyDescent="0.2">
      <c r="A3926" s="130" t="s">
        <v>1560</v>
      </c>
      <c r="F3926" s="130">
        <v>1141351</v>
      </c>
      <c r="I3926" s="130">
        <v>0</v>
      </c>
      <c r="K3926" s="130">
        <v>0</v>
      </c>
      <c r="O3926" s="205">
        <v>1141351</v>
      </c>
    </row>
    <row r="3927" spans="1:15" x14ac:dyDescent="0.2">
      <c r="A3927" s="130" t="s">
        <v>1561</v>
      </c>
      <c r="F3927" s="130">
        <v>1141351</v>
      </c>
      <c r="I3927" s="130">
        <v>0</v>
      </c>
      <c r="K3927" s="130">
        <v>0</v>
      </c>
      <c r="O3927" s="205">
        <v>1141351</v>
      </c>
    </row>
    <row r="3928" spans="1:15" x14ac:dyDescent="0.2">
      <c r="B3928" s="130" t="s">
        <v>955</v>
      </c>
      <c r="D3928" s="130" t="s">
        <v>956</v>
      </c>
      <c r="F3928" s="130">
        <v>103586</v>
      </c>
      <c r="I3928" s="130">
        <v>0</v>
      </c>
      <c r="K3928" s="130">
        <v>0</v>
      </c>
      <c r="O3928" s="205">
        <v>103586</v>
      </c>
    </row>
    <row r="3929" spans="1:15" x14ac:dyDescent="0.2">
      <c r="B3929" s="130" t="s">
        <v>976</v>
      </c>
      <c r="D3929" s="130" t="s">
        <v>977</v>
      </c>
      <c r="F3929" s="130">
        <v>601784</v>
      </c>
      <c r="I3929" s="130">
        <v>0</v>
      </c>
      <c r="K3929" s="130">
        <v>0</v>
      </c>
      <c r="O3929" s="205">
        <v>601784</v>
      </c>
    </row>
    <row r="3930" spans="1:15" x14ac:dyDescent="0.2">
      <c r="B3930" s="130" t="s">
        <v>722</v>
      </c>
      <c r="D3930" s="130" t="s">
        <v>723</v>
      </c>
      <c r="F3930" s="130">
        <v>435981</v>
      </c>
      <c r="I3930" s="130">
        <v>0</v>
      </c>
      <c r="K3930" s="130">
        <v>0</v>
      </c>
      <c r="O3930" s="205">
        <v>435981</v>
      </c>
    </row>
    <row r="3931" spans="1:15" x14ac:dyDescent="0.2">
      <c r="A3931" s="130" t="s">
        <v>1562</v>
      </c>
      <c r="F3931" s="130">
        <v>5465710198</v>
      </c>
      <c r="I3931" s="130">
        <v>6464100747</v>
      </c>
      <c r="K3931" s="130">
        <v>0</v>
      </c>
      <c r="O3931" s="205">
        <v>11929810945</v>
      </c>
    </row>
    <row r="3932" spans="1:15" x14ac:dyDescent="0.2">
      <c r="A3932" s="130" t="s">
        <v>1563</v>
      </c>
      <c r="F3932" s="130">
        <v>5465710198</v>
      </c>
      <c r="I3932" s="130">
        <v>6464100747</v>
      </c>
      <c r="K3932" s="130">
        <v>0</v>
      </c>
      <c r="O3932" s="205">
        <v>11929810945</v>
      </c>
    </row>
    <row r="3933" spans="1:15" x14ac:dyDescent="0.2">
      <c r="A3933" s="130" t="s">
        <v>1564</v>
      </c>
      <c r="F3933" s="130">
        <v>5465710198</v>
      </c>
      <c r="I3933" s="130">
        <v>6464100747</v>
      </c>
      <c r="K3933" s="130">
        <v>0</v>
      </c>
      <c r="O3933" s="205">
        <v>11929810945</v>
      </c>
    </row>
    <row r="3934" spans="1:15" x14ac:dyDescent="0.2">
      <c r="A3934" s="130" t="s">
        <v>1565</v>
      </c>
      <c r="F3934" s="130">
        <v>5465710198</v>
      </c>
      <c r="I3934" s="130">
        <v>6464100747</v>
      </c>
      <c r="K3934" s="130">
        <v>0</v>
      </c>
      <c r="O3934" s="205">
        <v>11929810945</v>
      </c>
    </row>
    <row r="3935" spans="1:15" x14ac:dyDescent="0.2">
      <c r="A3935" s="130" t="s">
        <v>1566</v>
      </c>
      <c r="F3935" s="130">
        <v>2879340032</v>
      </c>
      <c r="I3935" s="130">
        <v>3677804479</v>
      </c>
      <c r="K3935" s="130">
        <v>0</v>
      </c>
      <c r="O3935" s="205">
        <v>6557144511</v>
      </c>
    </row>
    <row r="3936" spans="1:15" x14ac:dyDescent="0.2">
      <c r="B3936" s="130" t="s">
        <v>95</v>
      </c>
      <c r="D3936" s="130" t="s">
        <v>94</v>
      </c>
      <c r="F3936" s="130">
        <v>143470000</v>
      </c>
      <c r="I3936" s="130">
        <v>161982000</v>
      </c>
      <c r="K3936" s="130">
        <v>0</v>
      </c>
      <c r="O3936" s="205">
        <v>305452000</v>
      </c>
    </row>
    <row r="3937" spans="2:15" x14ac:dyDescent="0.2">
      <c r="B3937" s="130" t="s">
        <v>434</v>
      </c>
      <c r="D3937" s="130">
        <v>1015403928</v>
      </c>
      <c r="F3937" s="130">
        <v>0</v>
      </c>
      <c r="I3937" s="130">
        <v>1156000</v>
      </c>
      <c r="K3937" s="130">
        <v>0</v>
      </c>
      <c r="O3937" s="205">
        <v>1156000</v>
      </c>
    </row>
    <row r="3938" spans="2:15" x14ac:dyDescent="0.2">
      <c r="B3938" s="130" t="s">
        <v>103</v>
      </c>
      <c r="D3938" s="130">
        <v>51720934</v>
      </c>
      <c r="F3938" s="130">
        <v>625600</v>
      </c>
      <c r="I3938" s="130">
        <v>0</v>
      </c>
      <c r="K3938" s="130">
        <v>0</v>
      </c>
      <c r="O3938" s="205">
        <v>625600</v>
      </c>
    </row>
    <row r="3939" spans="2:15" x14ac:dyDescent="0.2">
      <c r="B3939" s="130" t="s">
        <v>530</v>
      </c>
      <c r="D3939" s="130">
        <v>1032449935</v>
      </c>
      <c r="F3939" s="130">
        <v>0</v>
      </c>
      <c r="I3939" s="130">
        <v>17778000</v>
      </c>
      <c r="K3939" s="130">
        <v>0</v>
      </c>
      <c r="O3939" s="205">
        <v>17778000</v>
      </c>
    </row>
    <row r="3940" spans="2:15" x14ac:dyDescent="0.2">
      <c r="B3940" s="130" t="s">
        <v>105</v>
      </c>
      <c r="D3940" s="130" t="s">
        <v>104</v>
      </c>
      <c r="F3940" s="130">
        <v>162115000</v>
      </c>
      <c r="I3940" s="130">
        <v>181120000</v>
      </c>
      <c r="K3940" s="130">
        <v>0</v>
      </c>
      <c r="O3940" s="205">
        <v>343235000</v>
      </c>
    </row>
    <row r="3941" spans="2:15" x14ac:dyDescent="0.2">
      <c r="B3941" s="130" t="s">
        <v>107</v>
      </c>
      <c r="D3941" s="130" t="s">
        <v>106</v>
      </c>
      <c r="F3941" s="130">
        <v>237684000</v>
      </c>
      <c r="I3941" s="130">
        <v>255040000</v>
      </c>
      <c r="K3941" s="130">
        <v>0</v>
      </c>
      <c r="O3941" s="205">
        <v>492724000</v>
      </c>
    </row>
    <row r="3942" spans="2:15" x14ac:dyDescent="0.2">
      <c r="B3942" s="130" t="s">
        <v>551</v>
      </c>
      <c r="D3942" s="130">
        <v>1066726602</v>
      </c>
      <c r="F3942" s="130">
        <v>885000</v>
      </c>
      <c r="I3942" s="130">
        <v>6000000</v>
      </c>
      <c r="K3942" s="130">
        <v>0</v>
      </c>
      <c r="O3942" s="205">
        <v>6885000</v>
      </c>
    </row>
    <row r="3943" spans="2:15" x14ac:dyDescent="0.2">
      <c r="B3943" s="130" t="s">
        <v>109</v>
      </c>
      <c r="D3943" s="130" t="s">
        <v>108</v>
      </c>
      <c r="F3943" s="130">
        <v>114440000</v>
      </c>
      <c r="I3943" s="130">
        <v>182558000</v>
      </c>
      <c r="K3943" s="130">
        <v>0</v>
      </c>
      <c r="O3943" s="205">
        <v>296998000</v>
      </c>
    </row>
    <row r="3944" spans="2:15" x14ac:dyDescent="0.2">
      <c r="B3944" s="130" t="s">
        <v>981</v>
      </c>
      <c r="D3944" s="130" t="s">
        <v>982</v>
      </c>
      <c r="F3944" s="130">
        <v>-4075013</v>
      </c>
      <c r="I3944" s="130">
        <v>0</v>
      </c>
      <c r="K3944" s="130">
        <v>0</v>
      </c>
      <c r="O3944" s="205">
        <v>-4075013</v>
      </c>
    </row>
    <row r="3945" spans="2:15" x14ac:dyDescent="0.2">
      <c r="B3945" s="130" t="s">
        <v>112</v>
      </c>
      <c r="D3945" s="130">
        <v>79374399</v>
      </c>
      <c r="F3945" s="130">
        <v>141654438</v>
      </c>
      <c r="I3945" s="130">
        <v>386801322</v>
      </c>
      <c r="K3945" s="130">
        <v>0</v>
      </c>
      <c r="O3945" s="205">
        <v>528455760</v>
      </c>
    </row>
    <row r="3946" spans="2:15" x14ac:dyDescent="0.2">
      <c r="B3946" s="130" t="s">
        <v>114</v>
      </c>
      <c r="D3946" s="130" t="s">
        <v>113</v>
      </c>
      <c r="F3946" s="130">
        <v>55485000</v>
      </c>
      <c r="I3946" s="130">
        <v>40668000</v>
      </c>
      <c r="K3946" s="130">
        <v>0</v>
      </c>
      <c r="O3946" s="205">
        <v>96153000</v>
      </c>
    </row>
    <row r="3947" spans="2:15" x14ac:dyDescent="0.2">
      <c r="B3947" s="130" t="s">
        <v>115</v>
      </c>
      <c r="D3947" s="130">
        <v>80193255</v>
      </c>
      <c r="F3947" s="130">
        <v>32247243</v>
      </c>
      <c r="I3947" s="130">
        <v>25128000</v>
      </c>
      <c r="K3947" s="130">
        <v>0</v>
      </c>
      <c r="O3947" s="205">
        <v>57375243</v>
      </c>
    </row>
    <row r="3948" spans="2:15" x14ac:dyDescent="0.2">
      <c r="B3948" s="130" t="s">
        <v>119</v>
      </c>
      <c r="D3948" s="130" t="s">
        <v>118</v>
      </c>
      <c r="F3948" s="130">
        <v>198895000</v>
      </c>
      <c r="I3948" s="130">
        <v>292989000</v>
      </c>
      <c r="K3948" s="130">
        <v>0</v>
      </c>
      <c r="O3948" s="205">
        <v>491884000</v>
      </c>
    </row>
    <row r="3949" spans="2:15" x14ac:dyDescent="0.2">
      <c r="B3949" s="130" t="s">
        <v>121</v>
      </c>
      <c r="D3949" s="130" t="s">
        <v>120</v>
      </c>
      <c r="F3949" s="130">
        <v>35171482</v>
      </c>
      <c r="I3949" s="130">
        <v>33235000</v>
      </c>
      <c r="K3949" s="130">
        <v>0</v>
      </c>
      <c r="O3949" s="205">
        <v>68406482</v>
      </c>
    </row>
    <row r="3950" spans="2:15" x14ac:dyDescent="0.2">
      <c r="B3950" s="130" t="s">
        <v>123</v>
      </c>
      <c r="D3950" s="130" t="s">
        <v>122</v>
      </c>
      <c r="F3950" s="130">
        <v>450270224</v>
      </c>
      <c r="I3950" s="130">
        <v>566304900</v>
      </c>
      <c r="K3950" s="130">
        <v>0</v>
      </c>
      <c r="O3950" s="205">
        <v>1016575124</v>
      </c>
    </row>
    <row r="3951" spans="2:15" x14ac:dyDescent="0.2">
      <c r="B3951" s="130" t="s">
        <v>124</v>
      </c>
      <c r="D3951" s="130">
        <v>16356201</v>
      </c>
      <c r="F3951" s="130">
        <v>270528674</v>
      </c>
      <c r="I3951" s="130">
        <v>219830100</v>
      </c>
      <c r="K3951" s="130">
        <v>0</v>
      </c>
      <c r="O3951" s="205">
        <v>490358774</v>
      </c>
    </row>
    <row r="3952" spans="2:15" x14ac:dyDescent="0.2">
      <c r="B3952" s="130" t="s">
        <v>125</v>
      </c>
      <c r="D3952" s="130">
        <v>79045933</v>
      </c>
      <c r="F3952" s="130">
        <v>428429024</v>
      </c>
      <c r="I3952" s="130">
        <v>409959900</v>
      </c>
      <c r="K3952" s="130">
        <v>0</v>
      </c>
      <c r="O3952" s="205">
        <v>838388924</v>
      </c>
    </row>
    <row r="3953" spans="1:15" x14ac:dyDescent="0.2">
      <c r="B3953" s="130" t="s">
        <v>756</v>
      </c>
      <c r="D3953" s="130">
        <v>80874266</v>
      </c>
      <c r="F3953" s="130">
        <v>0</v>
      </c>
      <c r="I3953" s="130">
        <v>30240000</v>
      </c>
      <c r="K3953" s="130">
        <v>0</v>
      </c>
      <c r="O3953" s="205">
        <v>30240000</v>
      </c>
    </row>
    <row r="3954" spans="1:15" x14ac:dyDescent="0.2">
      <c r="B3954" s="130" t="s">
        <v>130</v>
      </c>
      <c r="D3954" s="130" t="s">
        <v>129</v>
      </c>
      <c r="F3954" s="130">
        <v>49205000</v>
      </c>
      <c r="I3954" s="130">
        <v>45248000</v>
      </c>
      <c r="K3954" s="130">
        <v>0</v>
      </c>
      <c r="O3954" s="205">
        <v>94453000</v>
      </c>
    </row>
    <row r="3955" spans="1:15" x14ac:dyDescent="0.2">
      <c r="B3955" s="130" t="s">
        <v>135</v>
      </c>
      <c r="D3955" s="130" t="s">
        <v>134</v>
      </c>
      <c r="F3955" s="130">
        <v>115192000</v>
      </c>
      <c r="I3955" s="130">
        <v>128922000</v>
      </c>
      <c r="K3955" s="130">
        <v>0</v>
      </c>
      <c r="O3955" s="205">
        <v>244114000</v>
      </c>
    </row>
    <row r="3956" spans="1:15" x14ac:dyDescent="0.2">
      <c r="B3956" s="130" t="s">
        <v>1228</v>
      </c>
      <c r="D3956" s="130" t="s">
        <v>1229</v>
      </c>
      <c r="F3956" s="130">
        <v>0</v>
      </c>
      <c r="I3956" s="130">
        <v>3545000</v>
      </c>
      <c r="K3956" s="130">
        <v>0</v>
      </c>
      <c r="O3956" s="205">
        <v>3545000</v>
      </c>
    </row>
    <row r="3957" spans="1:15" x14ac:dyDescent="0.2">
      <c r="B3957" s="130" t="s">
        <v>833</v>
      </c>
      <c r="D3957" s="130">
        <v>1020831915</v>
      </c>
      <c r="F3957" s="130">
        <v>1659200</v>
      </c>
      <c r="I3957" s="130">
        <v>0</v>
      </c>
      <c r="K3957" s="130">
        <v>0</v>
      </c>
      <c r="O3957" s="205">
        <v>1659200</v>
      </c>
    </row>
    <row r="3958" spans="1:15" x14ac:dyDescent="0.2">
      <c r="B3958" s="130" t="s">
        <v>136</v>
      </c>
      <c r="D3958" s="130">
        <v>79313147</v>
      </c>
      <c r="F3958" s="130">
        <v>408797604</v>
      </c>
      <c r="I3958" s="130">
        <v>657949257</v>
      </c>
      <c r="K3958" s="130">
        <v>0</v>
      </c>
      <c r="O3958" s="205">
        <v>1066746861</v>
      </c>
    </row>
    <row r="3959" spans="1:15" x14ac:dyDescent="0.2">
      <c r="B3959" s="130" t="s">
        <v>857</v>
      </c>
      <c r="D3959" s="130" t="s">
        <v>858</v>
      </c>
      <c r="F3959" s="130">
        <v>10230000</v>
      </c>
      <c r="I3959" s="130">
        <v>27300000</v>
      </c>
      <c r="K3959" s="130">
        <v>0</v>
      </c>
      <c r="O3959" s="205">
        <v>37530000</v>
      </c>
    </row>
    <row r="3960" spans="1:15" x14ac:dyDescent="0.2">
      <c r="B3960" s="130" t="s">
        <v>138</v>
      </c>
      <c r="D3960" s="130" t="s">
        <v>137</v>
      </c>
      <c r="F3960" s="130">
        <v>0</v>
      </c>
      <c r="I3960" s="130">
        <v>4050000</v>
      </c>
      <c r="K3960" s="130">
        <v>0</v>
      </c>
      <c r="O3960" s="205">
        <v>4050000</v>
      </c>
    </row>
    <row r="3961" spans="1:15" x14ac:dyDescent="0.2">
      <c r="B3961" s="130" t="s">
        <v>914</v>
      </c>
      <c r="D3961" s="130" t="s">
        <v>915</v>
      </c>
      <c r="F3961" s="130">
        <v>26430556</v>
      </c>
      <c r="I3961" s="130">
        <v>0</v>
      </c>
      <c r="K3961" s="130">
        <v>0</v>
      </c>
      <c r="O3961" s="205">
        <v>26430556</v>
      </c>
    </row>
    <row r="3962" spans="1:15" x14ac:dyDescent="0.2">
      <c r="A3962" s="130" t="s">
        <v>1567</v>
      </c>
      <c r="F3962" s="130">
        <v>1400123325</v>
      </c>
      <c r="I3962" s="130">
        <v>1638174462</v>
      </c>
      <c r="K3962" s="130">
        <v>0</v>
      </c>
      <c r="O3962" s="205">
        <v>3038297787</v>
      </c>
    </row>
    <row r="3963" spans="1:15" x14ac:dyDescent="0.2">
      <c r="B3963" s="130" t="s">
        <v>91</v>
      </c>
      <c r="D3963" s="130" t="s">
        <v>90</v>
      </c>
      <c r="F3963" s="130">
        <v>35334298</v>
      </c>
      <c r="I3963" s="130">
        <v>33381000</v>
      </c>
      <c r="K3963" s="130">
        <v>0</v>
      </c>
      <c r="O3963" s="205">
        <v>68715298</v>
      </c>
    </row>
    <row r="3964" spans="1:15" x14ac:dyDescent="0.2">
      <c r="B3964" s="130" t="s">
        <v>396</v>
      </c>
      <c r="D3964" s="130">
        <v>1015472110</v>
      </c>
      <c r="F3964" s="130">
        <v>0</v>
      </c>
      <c r="I3964" s="130">
        <v>6895550</v>
      </c>
      <c r="K3964" s="130">
        <v>0</v>
      </c>
      <c r="O3964" s="205">
        <v>6895550</v>
      </c>
    </row>
    <row r="3965" spans="1:15" x14ac:dyDescent="0.2">
      <c r="B3965" s="130" t="s">
        <v>93</v>
      </c>
      <c r="D3965" s="130" t="s">
        <v>92</v>
      </c>
      <c r="F3965" s="130">
        <v>48305750</v>
      </c>
      <c r="I3965" s="130">
        <v>3807000</v>
      </c>
      <c r="K3965" s="130">
        <v>0</v>
      </c>
      <c r="O3965" s="205">
        <v>52112750</v>
      </c>
    </row>
    <row r="3966" spans="1:15" x14ac:dyDescent="0.2">
      <c r="B3966" s="130" t="s">
        <v>418</v>
      </c>
      <c r="D3966" s="130">
        <v>1020843926</v>
      </c>
      <c r="F3966" s="130">
        <v>0</v>
      </c>
      <c r="I3966" s="130">
        <v>750000</v>
      </c>
      <c r="K3966" s="130">
        <v>0</v>
      </c>
      <c r="O3966" s="205">
        <v>750000</v>
      </c>
    </row>
    <row r="3967" spans="1:15" x14ac:dyDescent="0.2">
      <c r="B3967" s="130" t="s">
        <v>419</v>
      </c>
      <c r="D3967" s="130" t="s">
        <v>420</v>
      </c>
      <c r="F3967" s="130">
        <v>0</v>
      </c>
      <c r="I3967" s="130">
        <v>10075200</v>
      </c>
      <c r="K3967" s="130">
        <v>0</v>
      </c>
      <c r="O3967" s="205">
        <v>10075200</v>
      </c>
    </row>
    <row r="3968" spans="1:15" x14ac:dyDescent="0.2">
      <c r="B3968" s="130" t="s">
        <v>434</v>
      </c>
      <c r="D3968" s="130">
        <v>1015403928</v>
      </c>
      <c r="F3968" s="130">
        <v>0</v>
      </c>
      <c r="I3968" s="130">
        <v>9096100</v>
      </c>
      <c r="K3968" s="130">
        <v>0</v>
      </c>
      <c r="O3968" s="205">
        <v>9096100</v>
      </c>
    </row>
    <row r="3969" spans="2:15" x14ac:dyDescent="0.2">
      <c r="B3969" s="130" t="s">
        <v>97</v>
      </c>
      <c r="D3969" s="130" t="s">
        <v>96</v>
      </c>
      <c r="F3969" s="130">
        <v>36633500</v>
      </c>
      <c r="I3969" s="130">
        <v>54402000</v>
      </c>
      <c r="K3969" s="130">
        <v>0</v>
      </c>
      <c r="O3969" s="205">
        <v>91035500</v>
      </c>
    </row>
    <row r="3970" spans="2:15" x14ac:dyDescent="0.2">
      <c r="B3970" s="130" t="s">
        <v>99</v>
      </c>
      <c r="D3970" s="130" t="s">
        <v>98</v>
      </c>
      <c r="F3970" s="130">
        <v>105482200</v>
      </c>
      <c r="I3970" s="130">
        <v>0</v>
      </c>
      <c r="K3970" s="130">
        <v>0</v>
      </c>
      <c r="O3970" s="205">
        <v>105482200</v>
      </c>
    </row>
    <row r="3971" spans="2:15" x14ac:dyDescent="0.2">
      <c r="B3971" s="130" t="s">
        <v>100</v>
      </c>
      <c r="D3971" s="130">
        <v>1126965286</v>
      </c>
      <c r="F3971" s="130">
        <v>42962400</v>
      </c>
      <c r="I3971" s="130">
        <v>107768300</v>
      </c>
      <c r="K3971" s="130">
        <v>0</v>
      </c>
      <c r="O3971" s="205">
        <v>150730700</v>
      </c>
    </row>
    <row r="3972" spans="2:15" x14ac:dyDescent="0.2">
      <c r="B3972" s="130" t="s">
        <v>101</v>
      </c>
      <c r="D3972" s="130">
        <v>1143839179</v>
      </c>
      <c r="F3972" s="130">
        <v>6217000</v>
      </c>
      <c r="I3972" s="130">
        <v>16395500</v>
      </c>
      <c r="K3972" s="130">
        <v>0</v>
      </c>
      <c r="O3972" s="205">
        <v>22612500</v>
      </c>
    </row>
    <row r="3973" spans="2:15" x14ac:dyDescent="0.2">
      <c r="B3973" s="130" t="s">
        <v>102</v>
      </c>
      <c r="D3973" s="130">
        <v>1010248216</v>
      </c>
      <c r="F3973" s="130">
        <v>11552500</v>
      </c>
      <c r="I3973" s="130">
        <v>50161000</v>
      </c>
      <c r="K3973" s="130">
        <v>0</v>
      </c>
      <c r="O3973" s="205">
        <v>61713500</v>
      </c>
    </row>
    <row r="3974" spans="2:15" x14ac:dyDescent="0.2">
      <c r="B3974" s="130" t="s">
        <v>103</v>
      </c>
      <c r="D3974" s="130">
        <v>51720934</v>
      </c>
      <c r="F3974" s="130">
        <v>13056000</v>
      </c>
      <c r="I3974" s="130">
        <v>24675957</v>
      </c>
      <c r="K3974" s="130">
        <v>0</v>
      </c>
      <c r="O3974" s="205">
        <v>37731957</v>
      </c>
    </row>
    <row r="3975" spans="2:15" x14ac:dyDescent="0.2">
      <c r="B3975" s="130" t="s">
        <v>478</v>
      </c>
      <c r="D3975" s="130" t="s">
        <v>479</v>
      </c>
      <c r="F3975" s="130">
        <v>1170000</v>
      </c>
      <c r="I3975" s="130">
        <v>0</v>
      </c>
      <c r="K3975" s="130">
        <v>0</v>
      </c>
      <c r="O3975" s="205">
        <v>1170000</v>
      </c>
    </row>
    <row r="3976" spans="2:15" x14ac:dyDescent="0.2">
      <c r="B3976" s="130" t="s">
        <v>487</v>
      </c>
      <c r="D3976" s="130">
        <v>1001331808</v>
      </c>
      <c r="F3976" s="130">
        <v>0</v>
      </c>
      <c r="I3976" s="130">
        <v>3275000</v>
      </c>
      <c r="K3976" s="130">
        <v>0</v>
      </c>
      <c r="O3976" s="205">
        <v>3275000</v>
      </c>
    </row>
    <row r="3977" spans="2:15" x14ac:dyDescent="0.2">
      <c r="B3977" s="130" t="s">
        <v>514</v>
      </c>
      <c r="D3977" s="130" t="s">
        <v>515</v>
      </c>
      <c r="F3977" s="130">
        <v>0</v>
      </c>
      <c r="I3977" s="130">
        <v>1445000</v>
      </c>
      <c r="K3977" s="130">
        <v>0</v>
      </c>
      <c r="O3977" s="205">
        <v>1445000</v>
      </c>
    </row>
    <row r="3978" spans="2:15" x14ac:dyDescent="0.2">
      <c r="B3978" s="130" t="s">
        <v>540</v>
      </c>
      <c r="D3978" s="130">
        <v>51975473</v>
      </c>
      <c r="F3978" s="130">
        <v>231200</v>
      </c>
      <c r="I3978" s="130">
        <v>0</v>
      </c>
      <c r="K3978" s="130">
        <v>0</v>
      </c>
      <c r="O3978" s="205">
        <v>231200</v>
      </c>
    </row>
    <row r="3979" spans="2:15" x14ac:dyDescent="0.2">
      <c r="B3979" s="130" t="s">
        <v>559</v>
      </c>
      <c r="D3979" s="130">
        <v>1063616131</v>
      </c>
      <c r="F3979" s="130">
        <v>0</v>
      </c>
      <c r="I3979" s="130">
        <v>14644000</v>
      </c>
      <c r="K3979" s="130">
        <v>0</v>
      </c>
      <c r="O3979" s="205">
        <v>14644000</v>
      </c>
    </row>
    <row r="3980" spans="2:15" x14ac:dyDescent="0.2">
      <c r="B3980" s="130" t="s">
        <v>111</v>
      </c>
      <c r="D3980" s="130" t="s">
        <v>110</v>
      </c>
      <c r="F3980" s="130">
        <v>5673250</v>
      </c>
      <c r="I3980" s="130">
        <v>235000</v>
      </c>
      <c r="K3980" s="130">
        <v>0</v>
      </c>
      <c r="O3980" s="205">
        <v>5908250</v>
      </c>
    </row>
    <row r="3981" spans="2:15" x14ac:dyDescent="0.2">
      <c r="B3981" s="130" t="s">
        <v>615</v>
      </c>
      <c r="D3981" s="130">
        <v>52057290</v>
      </c>
      <c r="F3981" s="130">
        <v>897600</v>
      </c>
      <c r="I3981" s="130">
        <v>0</v>
      </c>
      <c r="K3981" s="130">
        <v>0</v>
      </c>
      <c r="O3981" s="205">
        <v>897600</v>
      </c>
    </row>
    <row r="3982" spans="2:15" x14ac:dyDescent="0.2">
      <c r="B3982" s="130" t="s">
        <v>156</v>
      </c>
      <c r="D3982" s="130" t="s">
        <v>155</v>
      </c>
      <c r="F3982" s="130">
        <v>625082557</v>
      </c>
      <c r="I3982" s="130">
        <v>620095221</v>
      </c>
      <c r="K3982" s="130">
        <v>0</v>
      </c>
      <c r="O3982" s="205">
        <v>1245177778</v>
      </c>
    </row>
    <row r="3983" spans="2:15" x14ac:dyDescent="0.2">
      <c r="B3983" s="130" t="s">
        <v>738</v>
      </c>
      <c r="D3983" s="130" t="s">
        <v>739</v>
      </c>
      <c r="F3983" s="130">
        <v>38916000</v>
      </c>
      <c r="I3983" s="130">
        <v>0</v>
      </c>
      <c r="K3983" s="130">
        <v>0</v>
      </c>
      <c r="O3983" s="205">
        <v>38916000</v>
      </c>
    </row>
    <row r="3984" spans="2:15" x14ac:dyDescent="0.2">
      <c r="B3984" s="130" t="s">
        <v>758</v>
      </c>
      <c r="D3984" s="130">
        <v>1024473224</v>
      </c>
      <c r="F3984" s="130">
        <v>0</v>
      </c>
      <c r="I3984" s="130">
        <v>7928600</v>
      </c>
      <c r="K3984" s="130">
        <v>0</v>
      </c>
      <c r="O3984" s="205">
        <v>7928600</v>
      </c>
    </row>
    <row r="3985" spans="2:15" x14ac:dyDescent="0.2">
      <c r="B3985" s="130" t="s">
        <v>127</v>
      </c>
      <c r="D3985" s="130" t="s">
        <v>126</v>
      </c>
      <c r="F3985" s="130">
        <v>56755700</v>
      </c>
      <c r="I3985" s="130">
        <v>72839750</v>
      </c>
      <c r="K3985" s="130">
        <v>0</v>
      </c>
      <c r="O3985" s="205">
        <v>129595450</v>
      </c>
    </row>
    <row r="3986" spans="2:15" x14ac:dyDescent="0.2">
      <c r="B3986" s="130" t="s">
        <v>1226</v>
      </c>
      <c r="D3986" s="130" t="s">
        <v>1227</v>
      </c>
      <c r="F3986" s="130">
        <v>0</v>
      </c>
      <c r="I3986" s="130">
        <v>5320000</v>
      </c>
      <c r="K3986" s="130">
        <v>0</v>
      </c>
      <c r="O3986" s="205">
        <v>5320000</v>
      </c>
    </row>
    <row r="3987" spans="2:15" x14ac:dyDescent="0.2">
      <c r="B3987" s="130" t="s">
        <v>128</v>
      </c>
      <c r="D3987" s="130">
        <v>1030623366</v>
      </c>
      <c r="F3987" s="130">
        <v>66779750</v>
      </c>
      <c r="I3987" s="130">
        <v>91880000</v>
      </c>
      <c r="K3987" s="130">
        <v>0</v>
      </c>
      <c r="O3987" s="205">
        <v>158659750</v>
      </c>
    </row>
    <row r="3988" spans="2:15" x14ac:dyDescent="0.2">
      <c r="B3988" s="130" t="s">
        <v>772</v>
      </c>
      <c r="D3988" s="130">
        <v>52173587</v>
      </c>
      <c r="F3988" s="130">
        <v>2580750</v>
      </c>
      <c r="I3988" s="130">
        <v>0</v>
      </c>
      <c r="K3988" s="130">
        <v>0</v>
      </c>
      <c r="O3988" s="205">
        <v>2580750</v>
      </c>
    </row>
    <row r="3989" spans="2:15" x14ac:dyDescent="0.2">
      <c r="B3989" s="130" t="s">
        <v>131</v>
      </c>
      <c r="D3989" s="130">
        <v>1018427887</v>
      </c>
      <c r="F3989" s="130">
        <v>19958250</v>
      </c>
      <c r="I3989" s="130">
        <v>80937167</v>
      </c>
      <c r="K3989" s="130">
        <v>0</v>
      </c>
      <c r="O3989" s="205">
        <v>100895417</v>
      </c>
    </row>
    <row r="3990" spans="2:15" x14ac:dyDescent="0.2">
      <c r="B3990" s="130" t="s">
        <v>133</v>
      </c>
      <c r="D3990" s="130" t="s">
        <v>132</v>
      </c>
      <c r="F3990" s="130">
        <v>6895200</v>
      </c>
      <c r="I3990" s="130">
        <v>14008500</v>
      </c>
      <c r="K3990" s="130">
        <v>0</v>
      </c>
      <c r="O3990" s="205">
        <v>20903700</v>
      </c>
    </row>
    <row r="3991" spans="2:15" x14ac:dyDescent="0.2">
      <c r="B3991" s="130" t="s">
        <v>798</v>
      </c>
      <c r="D3991" s="130" t="s">
        <v>799</v>
      </c>
      <c r="F3991" s="130">
        <v>180000</v>
      </c>
      <c r="I3991" s="130">
        <v>0</v>
      </c>
      <c r="K3991" s="130">
        <v>0</v>
      </c>
      <c r="O3991" s="205">
        <v>180000</v>
      </c>
    </row>
    <row r="3992" spans="2:15" x14ac:dyDescent="0.2">
      <c r="B3992" s="130" t="s">
        <v>815</v>
      </c>
      <c r="D3992" s="130">
        <v>1140854580</v>
      </c>
      <c r="F3992" s="130">
        <v>990000</v>
      </c>
      <c r="I3992" s="130">
        <v>0</v>
      </c>
      <c r="K3992" s="130">
        <v>0</v>
      </c>
      <c r="O3992" s="205">
        <v>990000</v>
      </c>
    </row>
    <row r="3993" spans="2:15" x14ac:dyDescent="0.2">
      <c r="B3993" s="130" t="s">
        <v>822</v>
      </c>
      <c r="D3993" s="130" t="s">
        <v>1230</v>
      </c>
      <c r="F3993" s="130">
        <v>0</v>
      </c>
      <c r="I3993" s="130">
        <v>9562100</v>
      </c>
      <c r="K3993" s="130">
        <v>0</v>
      </c>
      <c r="O3993" s="205">
        <v>9562100</v>
      </c>
    </row>
    <row r="3994" spans="2:15" x14ac:dyDescent="0.2">
      <c r="B3994" s="130" t="s">
        <v>822</v>
      </c>
      <c r="D3994" s="130" t="s">
        <v>823</v>
      </c>
      <c r="F3994" s="130">
        <v>57200199</v>
      </c>
      <c r="I3994" s="130">
        <v>77807950</v>
      </c>
      <c r="K3994" s="130">
        <v>0</v>
      </c>
      <c r="O3994" s="205">
        <v>135008149</v>
      </c>
    </row>
    <row r="3995" spans="2:15" x14ac:dyDescent="0.2">
      <c r="B3995" s="130" t="s">
        <v>833</v>
      </c>
      <c r="D3995" s="130">
        <v>1020831915</v>
      </c>
      <c r="F3995" s="130">
        <v>2801600</v>
      </c>
      <c r="I3995" s="130">
        <v>0</v>
      </c>
      <c r="K3995" s="130">
        <v>0</v>
      </c>
      <c r="O3995" s="205">
        <v>2801600</v>
      </c>
    </row>
    <row r="3996" spans="2:15" x14ac:dyDescent="0.2">
      <c r="B3996" s="130" t="s">
        <v>834</v>
      </c>
      <c r="D3996" s="130">
        <v>79159710</v>
      </c>
      <c r="F3996" s="130">
        <v>0</v>
      </c>
      <c r="I3996" s="130">
        <v>3500000</v>
      </c>
      <c r="K3996" s="130">
        <v>0</v>
      </c>
      <c r="O3996" s="205">
        <v>3500000</v>
      </c>
    </row>
    <row r="3997" spans="2:15" x14ac:dyDescent="0.2">
      <c r="B3997" s="130" t="s">
        <v>838</v>
      </c>
      <c r="D3997" s="130">
        <v>33376944</v>
      </c>
      <c r="F3997" s="130">
        <v>0</v>
      </c>
      <c r="I3997" s="130">
        <v>216750</v>
      </c>
      <c r="K3997" s="130">
        <v>0</v>
      </c>
      <c r="O3997" s="205">
        <v>216750</v>
      </c>
    </row>
    <row r="3998" spans="2:15" x14ac:dyDescent="0.2">
      <c r="B3998" s="130" t="s">
        <v>138</v>
      </c>
      <c r="D3998" s="130" t="s">
        <v>137</v>
      </c>
      <c r="F3998" s="130">
        <v>30321750</v>
      </c>
      <c r="I3998" s="130">
        <v>52047667</v>
      </c>
      <c r="K3998" s="130">
        <v>0</v>
      </c>
      <c r="O3998" s="205">
        <v>82369417</v>
      </c>
    </row>
    <row r="3999" spans="2:15" x14ac:dyDescent="0.2">
      <c r="B3999" s="130" t="s">
        <v>873</v>
      </c>
      <c r="D3999" s="130" t="s">
        <v>874</v>
      </c>
      <c r="F3999" s="130">
        <v>6380000</v>
      </c>
      <c r="I3999" s="130">
        <v>6575000</v>
      </c>
      <c r="K3999" s="130">
        <v>0</v>
      </c>
      <c r="O3999" s="205">
        <v>12955000</v>
      </c>
    </row>
    <row r="4000" spans="2:15" x14ac:dyDescent="0.2">
      <c r="B4000" s="130" t="s">
        <v>140</v>
      </c>
      <c r="D4000" s="130" t="s">
        <v>139</v>
      </c>
      <c r="F4000" s="130">
        <v>80948971</v>
      </c>
      <c r="I4000" s="130">
        <v>94046450</v>
      </c>
      <c r="K4000" s="130">
        <v>0</v>
      </c>
      <c r="O4000" s="205">
        <v>174995421</v>
      </c>
    </row>
    <row r="4001" spans="1:15" x14ac:dyDescent="0.2">
      <c r="B4001" s="130" t="s">
        <v>913</v>
      </c>
      <c r="D4001" s="130">
        <v>1020760486</v>
      </c>
      <c r="F4001" s="130">
        <v>0</v>
      </c>
      <c r="I4001" s="130">
        <v>25875000</v>
      </c>
      <c r="K4001" s="130">
        <v>0</v>
      </c>
      <c r="O4001" s="205">
        <v>25875000</v>
      </c>
    </row>
    <row r="4002" spans="1:15" x14ac:dyDescent="0.2">
      <c r="B4002" s="130" t="s">
        <v>144</v>
      </c>
      <c r="D4002" s="130" t="s">
        <v>143</v>
      </c>
      <c r="F4002" s="130">
        <v>35562500</v>
      </c>
      <c r="I4002" s="130">
        <v>61096000</v>
      </c>
      <c r="K4002" s="130">
        <v>0</v>
      </c>
      <c r="O4002" s="205">
        <v>96658500</v>
      </c>
    </row>
    <row r="4003" spans="1:15" x14ac:dyDescent="0.2">
      <c r="B4003" s="130" t="s">
        <v>146</v>
      </c>
      <c r="D4003" s="130" t="s">
        <v>145</v>
      </c>
      <c r="F4003" s="130">
        <v>61254400</v>
      </c>
      <c r="I4003" s="130">
        <v>70981700</v>
      </c>
      <c r="K4003" s="130">
        <v>0</v>
      </c>
      <c r="O4003" s="205">
        <v>132236100</v>
      </c>
    </row>
    <row r="4004" spans="1:15" x14ac:dyDescent="0.2">
      <c r="B4004" s="130" t="s">
        <v>942</v>
      </c>
      <c r="D4004" s="130">
        <v>1016009897</v>
      </c>
      <c r="F4004" s="130">
        <v>0</v>
      </c>
      <c r="I4004" s="130">
        <v>6450000</v>
      </c>
      <c r="K4004" s="130">
        <v>0</v>
      </c>
      <c r="O4004" s="205">
        <v>6450000</v>
      </c>
    </row>
    <row r="4005" spans="1:15" x14ac:dyDescent="0.2">
      <c r="A4005" s="130" t="s">
        <v>1568</v>
      </c>
      <c r="F4005" s="130">
        <v>37256841</v>
      </c>
      <c r="I4005" s="130">
        <v>32771806</v>
      </c>
      <c r="K4005" s="130">
        <v>0</v>
      </c>
      <c r="O4005" s="205">
        <v>70028647</v>
      </c>
    </row>
    <row r="4006" spans="1:15" x14ac:dyDescent="0.2">
      <c r="B4006" s="130" t="s">
        <v>379</v>
      </c>
      <c r="D4006" s="130">
        <v>52523223</v>
      </c>
      <c r="F4006" s="130">
        <v>104580</v>
      </c>
      <c r="I4006" s="130">
        <v>0</v>
      </c>
      <c r="K4006" s="130">
        <v>0</v>
      </c>
      <c r="O4006" s="205">
        <v>104580</v>
      </c>
    </row>
    <row r="4007" spans="1:15" x14ac:dyDescent="0.2">
      <c r="B4007" s="130" t="s">
        <v>448</v>
      </c>
      <c r="D4007" s="130">
        <v>51913231</v>
      </c>
      <c r="F4007" s="130">
        <v>3778305</v>
      </c>
      <c r="I4007" s="130">
        <v>261450</v>
      </c>
      <c r="K4007" s="130">
        <v>0</v>
      </c>
      <c r="O4007" s="205">
        <v>4039755</v>
      </c>
    </row>
    <row r="4008" spans="1:15" x14ac:dyDescent="0.2">
      <c r="B4008" s="130" t="s">
        <v>523</v>
      </c>
      <c r="D4008" s="130">
        <v>1022441999</v>
      </c>
      <c r="F4008" s="130">
        <v>2597553</v>
      </c>
      <c r="I4008" s="130">
        <v>0</v>
      </c>
      <c r="K4008" s="130">
        <v>0</v>
      </c>
      <c r="O4008" s="205">
        <v>2597553</v>
      </c>
    </row>
    <row r="4009" spans="1:15" x14ac:dyDescent="0.2">
      <c r="B4009" s="130" t="s">
        <v>550</v>
      </c>
      <c r="D4009" s="130">
        <v>79981708</v>
      </c>
      <c r="F4009" s="130">
        <v>307975</v>
      </c>
      <c r="I4009" s="130">
        <v>0</v>
      </c>
      <c r="K4009" s="130">
        <v>0</v>
      </c>
      <c r="O4009" s="205">
        <v>307975</v>
      </c>
    </row>
    <row r="4010" spans="1:15" x14ac:dyDescent="0.2">
      <c r="B4010" s="130" t="s">
        <v>596</v>
      </c>
      <c r="D4010" s="130">
        <v>80075918</v>
      </c>
      <c r="F4010" s="130">
        <v>13957260</v>
      </c>
      <c r="I4010" s="130">
        <v>8501314</v>
      </c>
      <c r="K4010" s="130">
        <v>0</v>
      </c>
      <c r="O4010" s="205">
        <v>22458574</v>
      </c>
    </row>
    <row r="4011" spans="1:15" x14ac:dyDescent="0.2">
      <c r="B4011" s="130" t="s">
        <v>602</v>
      </c>
      <c r="D4011" s="130">
        <v>1033763162</v>
      </c>
      <c r="F4011" s="130">
        <v>156870</v>
      </c>
      <c r="I4011" s="130">
        <v>0</v>
      </c>
      <c r="K4011" s="130">
        <v>0</v>
      </c>
      <c r="O4011" s="205">
        <v>156870</v>
      </c>
    </row>
    <row r="4012" spans="1:15" x14ac:dyDescent="0.2">
      <c r="B4012" s="130" t="s">
        <v>625</v>
      </c>
      <c r="D4012" s="130">
        <v>51733605</v>
      </c>
      <c r="F4012" s="130">
        <v>6568415</v>
      </c>
      <c r="I4012" s="130">
        <v>5334575</v>
      </c>
      <c r="K4012" s="130">
        <v>0</v>
      </c>
      <c r="O4012" s="205">
        <v>11902990</v>
      </c>
    </row>
    <row r="4013" spans="1:15" x14ac:dyDescent="0.2">
      <c r="B4013" s="130" t="s">
        <v>628</v>
      </c>
      <c r="D4013" s="130">
        <v>66711901</v>
      </c>
      <c r="F4013" s="130">
        <v>0</v>
      </c>
      <c r="I4013" s="130">
        <v>3247467</v>
      </c>
      <c r="K4013" s="130">
        <v>0</v>
      </c>
      <c r="O4013" s="205">
        <v>3247467</v>
      </c>
    </row>
    <row r="4014" spans="1:15" x14ac:dyDescent="0.2">
      <c r="B4014" s="130" t="s">
        <v>690</v>
      </c>
      <c r="D4014" s="130">
        <v>52898354</v>
      </c>
      <c r="F4014" s="130">
        <v>3992291</v>
      </c>
      <c r="I4014" s="130">
        <v>3336331</v>
      </c>
      <c r="K4014" s="130">
        <v>0</v>
      </c>
      <c r="O4014" s="205">
        <v>7328622</v>
      </c>
    </row>
    <row r="4015" spans="1:15" x14ac:dyDescent="0.2">
      <c r="B4015" s="130" t="s">
        <v>743</v>
      </c>
      <c r="D4015" s="130">
        <v>1019047476</v>
      </c>
      <c r="F4015" s="130">
        <v>2410448</v>
      </c>
      <c r="I4015" s="130">
        <v>2456629</v>
      </c>
      <c r="K4015" s="130">
        <v>0</v>
      </c>
      <c r="O4015" s="205">
        <v>4867077</v>
      </c>
    </row>
    <row r="4016" spans="1:15" x14ac:dyDescent="0.2">
      <c r="B4016" s="130" t="s">
        <v>757</v>
      </c>
      <c r="D4016" s="130">
        <v>1010074086</v>
      </c>
      <c r="F4016" s="130">
        <v>0</v>
      </c>
      <c r="I4016" s="130">
        <v>76000</v>
      </c>
      <c r="K4016" s="130">
        <v>0</v>
      </c>
      <c r="O4016" s="205">
        <v>76000</v>
      </c>
    </row>
    <row r="4017" spans="1:15" x14ac:dyDescent="0.2">
      <c r="B4017" s="130" t="s">
        <v>818</v>
      </c>
      <c r="D4017" s="130">
        <v>52814883</v>
      </c>
      <c r="F4017" s="130">
        <v>1309705</v>
      </c>
      <c r="I4017" s="130">
        <v>0</v>
      </c>
      <c r="K4017" s="130">
        <v>0</v>
      </c>
      <c r="O4017" s="205">
        <v>1309705</v>
      </c>
    </row>
    <row r="4018" spans="1:15" x14ac:dyDescent="0.2">
      <c r="B4018" s="130" t="s">
        <v>859</v>
      </c>
      <c r="D4018" s="130">
        <v>1019149647</v>
      </c>
      <c r="F4018" s="130">
        <v>2073439</v>
      </c>
      <c r="I4018" s="130">
        <v>0</v>
      </c>
      <c r="K4018" s="130">
        <v>0</v>
      </c>
      <c r="O4018" s="205">
        <v>2073439</v>
      </c>
    </row>
    <row r="4019" spans="1:15" x14ac:dyDescent="0.2">
      <c r="B4019" s="130" t="s">
        <v>862</v>
      </c>
      <c r="D4019" s="130">
        <v>1019133870</v>
      </c>
      <c r="F4019" s="130">
        <v>0</v>
      </c>
      <c r="I4019" s="130">
        <v>7961100</v>
      </c>
      <c r="K4019" s="130">
        <v>0</v>
      </c>
      <c r="O4019" s="205">
        <v>7961100</v>
      </c>
    </row>
    <row r="4020" spans="1:15" x14ac:dyDescent="0.2">
      <c r="B4020" s="130" t="s">
        <v>943</v>
      </c>
      <c r="D4020" s="130">
        <v>1141114803</v>
      </c>
      <c r="F4020" s="130">
        <v>0</v>
      </c>
      <c r="I4020" s="130">
        <v>1596940</v>
      </c>
      <c r="K4020" s="130">
        <v>0</v>
      </c>
      <c r="O4020" s="205">
        <v>1596940</v>
      </c>
    </row>
    <row r="4021" spans="1:15" x14ac:dyDescent="0.2">
      <c r="A4021" s="130" t="s">
        <v>1569</v>
      </c>
      <c r="F4021" s="130">
        <v>29400000</v>
      </c>
      <c r="I4021" s="130">
        <v>36000000</v>
      </c>
      <c r="K4021" s="130">
        <v>0</v>
      </c>
      <c r="O4021" s="205">
        <v>65400000</v>
      </c>
    </row>
    <row r="4022" spans="1:15" x14ac:dyDescent="0.2">
      <c r="B4022" s="130" t="s">
        <v>822</v>
      </c>
      <c r="D4022" s="130" t="s">
        <v>823</v>
      </c>
      <c r="F4022" s="130">
        <v>29400000</v>
      </c>
      <c r="I4022" s="130">
        <v>36000000</v>
      </c>
      <c r="K4022" s="130">
        <v>0</v>
      </c>
      <c r="O4022" s="205">
        <v>65400000</v>
      </c>
    </row>
    <row r="4023" spans="1:15" x14ac:dyDescent="0.2">
      <c r="A4023" s="130" t="s">
        <v>1570</v>
      </c>
      <c r="F4023" s="130">
        <v>677750000</v>
      </c>
      <c r="I4023" s="130">
        <v>707750000</v>
      </c>
      <c r="K4023" s="130">
        <v>0</v>
      </c>
      <c r="O4023" s="205">
        <v>1385500000</v>
      </c>
    </row>
    <row r="4024" spans="1:15" x14ac:dyDescent="0.2">
      <c r="B4024" s="130" t="s">
        <v>151</v>
      </c>
      <c r="D4024" s="130" t="s">
        <v>150</v>
      </c>
      <c r="F4024" s="130">
        <v>677750000</v>
      </c>
      <c r="I4024" s="130">
        <v>707750000</v>
      </c>
      <c r="K4024" s="130">
        <v>0</v>
      </c>
      <c r="O4024" s="205">
        <v>1385500000</v>
      </c>
    </row>
    <row r="4025" spans="1:15" x14ac:dyDescent="0.2">
      <c r="A4025" s="130" t="s">
        <v>1571</v>
      </c>
      <c r="F4025" s="130">
        <v>441840000</v>
      </c>
      <c r="I4025" s="130">
        <v>369800000</v>
      </c>
      <c r="K4025" s="130">
        <v>0</v>
      </c>
      <c r="O4025" s="205">
        <v>811640000</v>
      </c>
    </row>
    <row r="4026" spans="1:15" x14ac:dyDescent="0.2">
      <c r="B4026" s="130" t="s">
        <v>117</v>
      </c>
      <c r="D4026" s="130" t="s">
        <v>116</v>
      </c>
      <c r="F4026" s="130">
        <v>234440000</v>
      </c>
      <c r="I4026" s="130">
        <v>223200000</v>
      </c>
      <c r="K4026" s="130">
        <v>0</v>
      </c>
      <c r="O4026" s="205">
        <v>457640000</v>
      </c>
    </row>
    <row r="4027" spans="1:15" x14ac:dyDescent="0.2">
      <c r="B4027" s="130" t="s">
        <v>142</v>
      </c>
      <c r="D4027" s="130" t="s">
        <v>141</v>
      </c>
      <c r="F4027" s="130">
        <v>207400000</v>
      </c>
      <c r="I4027" s="130">
        <v>146600000</v>
      </c>
      <c r="K4027" s="130">
        <v>0</v>
      </c>
      <c r="O4027" s="205">
        <v>354000000</v>
      </c>
    </row>
    <row r="4028" spans="1:15" x14ac:dyDescent="0.2">
      <c r="A4028" s="130" t="s">
        <v>1572</v>
      </c>
      <c r="F4028" s="130">
        <v>0</v>
      </c>
      <c r="I4028" s="130">
        <v>1800000</v>
      </c>
      <c r="K4028" s="130">
        <v>0</v>
      </c>
      <c r="O4028" s="205">
        <v>1800000</v>
      </c>
    </row>
    <row r="4029" spans="1:15" x14ac:dyDescent="0.2">
      <c r="B4029" s="130" t="s">
        <v>857</v>
      </c>
      <c r="D4029" s="130" t="s">
        <v>858</v>
      </c>
      <c r="F4029" s="130">
        <v>0</v>
      </c>
      <c r="I4029" s="130">
        <v>1800000</v>
      </c>
      <c r="K4029" s="130">
        <v>0</v>
      </c>
      <c r="O4029" s="205">
        <v>1800000</v>
      </c>
    </row>
    <row r="4030" spans="1:15" x14ac:dyDescent="0.2">
      <c r="A4030" s="130" t="s">
        <v>1573</v>
      </c>
      <c r="F4030" s="130">
        <v>795960730</v>
      </c>
      <c r="I4030" s="130">
        <v>782877718</v>
      </c>
      <c r="K4030" s="130">
        <v>0</v>
      </c>
      <c r="O4030" s="205">
        <v>1578838448</v>
      </c>
    </row>
    <row r="4031" spans="1:15" x14ac:dyDescent="0.2">
      <c r="A4031" s="130" t="s">
        <v>1574</v>
      </c>
      <c r="F4031" s="130">
        <v>795960730</v>
      </c>
      <c r="I4031" s="130">
        <v>782877718</v>
      </c>
      <c r="K4031" s="130">
        <v>0</v>
      </c>
      <c r="O4031" s="205">
        <v>1578838448</v>
      </c>
    </row>
    <row r="4032" spans="1:15" x14ac:dyDescent="0.2">
      <c r="A4032" s="130" t="s">
        <v>1575</v>
      </c>
      <c r="F4032" s="130">
        <v>795960730</v>
      </c>
      <c r="I4032" s="130">
        <v>782877718</v>
      </c>
      <c r="K4032" s="130">
        <v>0</v>
      </c>
      <c r="O4032" s="205">
        <v>1578838448</v>
      </c>
    </row>
    <row r="4033" spans="1:15" x14ac:dyDescent="0.2">
      <c r="A4033" s="130" t="s">
        <v>1576</v>
      </c>
      <c r="F4033" s="130">
        <v>795960730</v>
      </c>
      <c r="I4033" s="130">
        <v>782877718</v>
      </c>
      <c r="K4033" s="130">
        <v>0</v>
      </c>
      <c r="O4033" s="205">
        <v>1578838448</v>
      </c>
    </row>
    <row r="4034" spans="1:15" x14ac:dyDescent="0.2">
      <c r="A4034" s="130" t="s">
        <v>1577</v>
      </c>
      <c r="F4034" s="130">
        <v>778214804.13999999</v>
      </c>
      <c r="I4034" s="130">
        <v>782877718</v>
      </c>
      <c r="K4034" s="130">
        <v>0</v>
      </c>
      <c r="O4034" s="205">
        <v>1561092522.1400001</v>
      </c>
    </row>
    <row r="4035" spans="1:15" x14ac:dyDescent="0.2">
      <c r="B4035" s="130" t="s">
        <v>437</v>
      </c>
      <c r="D4035" s="130" t="s">
        <v>438</v>
      </c>
      <c r="F4035" s="130">
        <v>0</v>
      </c>
      <c r="I4035" s="130">
        <v>627000</v>
      </c>
      <c r="K4035" s="130">
        <v>0</v>
      </c>
      <c r="O4035" s="205">
        <v>627000</v>
      </c>
    </row>
    <row r="4036" spans="1:15" x14ac:dyDescent="0.2">
      <c r="B4036" s="130" t="s">
        <v>1578</v>
      </c>
      <c r="D4036" s="130" t="s">
        <v>1579</v>
      </c>
      <c r="F4036" s="130">
        <v>0</v>
      </c>
      <c r="I4036" s="130">
        <v>129999</v>
      </c>
      <c r="K4036" s="130">
        <v>0</v>
      </c>
      <c r="O4036" s="205">
        <v>129999</v>
      </c>
    </row>
    <row r="4037" spans="1:15" x14ac:dyDescent="0.2">
      <c r="B4037" s="130" t="s">
        <v>105</v>
      </c>
      <c r="D4037" s="130" t="s">
        <v>104</v>
      </c>
      <c r="F4037" s="130">
        <v>850000</v>
      </c>
      <c r="I4037" s="130">
        <v>0</v>
      </c>
      <c r="K4037" s="130">
        <v>0</v>
      </c>
      <c r="O4037" s="205">
        <v>850000</v>
      </c>
    </row>
    <row r="4038" spans="1:15" x14ac:dyDescent="0.2">
      <c r="B4038" s="130" t="s">
        <v>555</v>
      </c>
      <c r="D4038" s="130" t="s">
        <v>556</v>
      </c>
      <c r="F4038" s="130">
        <v>5390359</v>
      </c>
      <c r="I4038" s="130">
        <v>2335283</v>
      </c>
      <c r="K4038" s="130">
        <v>0</v>
      </c>
      <c r="O4038" s="205">
        <v>7725642</v>
      </c>
    </row>
    <row r="4039" spans="1:15" x14ac:dyDescent="0.2">
      <c r="B4039" s="130" t="s">
        <v>148</v>
      </c>
      <c r="D4039" s="130" t="s">
        <v>147</v>
      </c>
      <c r="F4039" s="130">
        <v>55832460</v>
      </c>
      <c r="I4039" s="130">
        <v>63469853</v>
      </c>
      <c r="K4039" s="130">
        <v>0</v>
      </c>
      <c r="O4039" s="205">
        <v>119302313</v>
      </c>
    </row>
    <row r="4040" spans="1:15" x14ac:dyDescent="0.2">
      <c r="B4040" s="130" t="s">
        <v>617</v>
      </c>
      <c r="D4040" s="130" t="s">
        <v>618</v>
      </c>
      <c r="F4040" s="130">
        <v>11897600</v>
      </c>
      <c r="I4040" s="130">
        <v>11554400</v>
      </c>
      <c r="K4040" s="130">
        <v>0</v>
      </c>
      <c r="O4040" s="205">
        <v>23452000</v>
      </c>
    </row>
    <row r="4041" spans="1:15" x14ac:dyDescent="0.2">
      <c r="B4041" s="130" t="s">
        <v>626</v>
      </c>
      <c r="D4041" s="130" t="s">
        <v>627</v>
      </c>
      <c r="F4041" s="130">
        <v>0</v>
      </c>
      <c r="I4041" s="130">
        <v>1500000</v>
      </c>
      <c r="K4041" s="130">
        <v>0</v>
      </c>
      <c r="O4041" s="205">
        <v>1500000</v>
      </c>
    </row>
    <row r="4042" spans="1:15" x14ac:dyDescent="0.2">
      <c r="B4042" s="130" t="s">
        <v>636</v>
      </c>
      <c r="D4042" s="130" t="s">
        <v>637</v>
      </c>
      <c r="F4042" s="130">
        <v>0</v>
      </c>
      <c r="I4042" s="130">
        <v>507200</v>
      </c>
      <c r="K4042" s="130">
        <v>0</v>
      </c>
      <c r="O4042" s="205">
        <v>507200</v>
      </c>
    </row>
    <row r="4043" spans="1:15" x14ac:dyDescent="0.2">
      <c r="B4043" s="130" t="s">
        <v>655</v>
      </c>
      <c r="D4043" s="130" t="s">
        <v>656</v>
      </c>
      <c r="F4043" s="130">
        <v>734288</v>
      </c>
      <c r="I4043" s="130">
        <v>673110</v>
      </c>
      <c r="K4043" s="130">
        <v>0</v>
      </c>
      <c r="O4043" s="205">
        <v>1407398</v>
      </c>
    </row>
    <row r="4044" spans="1:15" x14ac:dyDescent="0.2">
      <c r="B4044" s="130" t="s">
        <v>663</v>
      </c>
      <c r="D4044" s="130" t="s">
        <v>664</v>
      </c>
      <c r="F4044" s="130">
        <v>49514000</v>
      </c>
      <c r="I4044" s="130">
        <v>32680000</v>
      </c>
      <c r="K4044" s="130">
        <v>0</v>
      </c>
      <c r="O4044" s="205">
        <v>82194000</v>
      </c>
    </row>
    <row r="4045" spans="1:15" x14ac:dyDescent="0.2">
      <c r="B4045" s="130" t="s">
        <v>673</v>
      </c>
      <c r="D4045" s="130" t="s">
        <v>674</v>
      </c>
      <c r="F4045" s="130">
        <v>56071152</v>
      </c>
      <c r="I4045" s="130">
        <v>0</v>
      </c>
      <c r="K4045" s="130">
        <v>0</v>
      </c>
      <c r="O4045" s="205">
        <v>56071152</v>
      </c>
    </row>
    <row r="4046" spans="1:15" x14ac:dyDescent="0.2">
      <c r="B4046" s="130" t="s">
        <v>675</v>
      </c>
      <c r="D4046" s="130" t="s">
        <v>676</v>
      </c>
      <c r="F4046" s="130">
        <v>0</v>
      </c>
      <c r="I4046" s="130">
        <v>737300</v>
      </c>
      <c r="K4046" s="130">
        <v>0</v>
      </c>
      <c r="O4046" s="205">
        <v>737300</v>
      </c>
    </row>
    <row r="4047" spans="1:15" x14ac:dyDescent="0.2">
      <c r="B4047" s="130" t="s">
        <v>680</v>
      </c>
      <c r="D4047" s="130">
        <v>8000885190</v>
      </c>
      <c r="F4047" s="130">
        <v>7120000</v>
      </c>
      <c r="I4047" s="130">
        <v>18710000</v>
      </c>
      <c r="K4047" s="130">
        <v>0</v>
      </c>
      <c r="O4047" s="205">
        <v>25830000</v>
      </c>
    </row>
    <row r="4048" spans="1:15" x14ac:dyDescent="0.2">
      <c r="B4048" s="130" t="s">
        <v>684</v>
      </c>
      <c r="D4048" s="130" t="s">
        <v>685</v>
      </c>
      <c r="F4048" s="130">
        <v>0</v>
      </c>
      <c r="I4048" s="130">
        <v>3011650</v>
      </c>
      <c r="K4048" s="130">
        <v>0</v>
      </c>
      <c r="O4048" s="205">
        <v>3011650</v>
      </c>
    </row>
    <row r="4049" spans="2:15" x14ac:dyDescent="0.2">
      <c r="B4049" s="130" t="s">
        <v>686</v>
      </c>
      <c r="D4049" s="130" t="s">
        <v>687</v>
      </c>
      <c r="F4049" s="130">
        <v>184403</v>
      </c>
      <c r="I4049" s="130">
        <v>463244</v>
      </c>
      <c r="K4049" s="130">
        <v>0</v>
      </c>
      <c r="O4049" s="205">
        <v>647647</v>
      </c>
    </row>
    <row r="4050" spans="2:15" x14ac:dyDescent="0.2">
      <c r="B4050" s="130" t="s">
        <v>696</v>
      </c>
      <c r="D4050" s="130" t="s">
        <v>697</v>
      </c>
      <c r="F4050" s="130">
        <v>3316549</v>
      </c>
      <c r="I4050" s="130">
        <v>4466153</v>
      </c>
      <c r="K4050" s="130">
        <v>0</v>
      </c>
      <c r="O4050" s="205">
        <v>7782702</v>
      </c>
    </row>
    <row r="4051" spans="2:15" x14ac:dyDescent="0.2">
      <c r="B4051" s="130" t="s">
        <v>703</v>
      </c>
      <c r="D4051" s="130" t="s">
        <v>704</v>
      </c>
      <c r="F4051" s="130">
        <v>421428</v>
      </c>
      <c r="I4051" s="130">
        <v>0</v>
      </c>
      <c r="K4051" s="130">
        <v>0</v>
      </c>
      <c r="O4051" s="205">
        <v>421428</v>
      </c>
    </row>
    <row r="4052" spans="2:15" x14ac:dyDescent="0.2">
      <c r="B4052" s="130" t="s">
        <v>708</v>
      </c>
      <c r="D4052" s="130" t="s">
        <v>709</v>
      </c>
      <c r="F4052" s="130">
        <v>114400</v>
      </c>
      <c r="I4052" s="130">
        <v>0</v>
      </c>
      <c r="K4052" s="130">
        <v>0</v>
      </c>
      <c r="O4052" s="205">
        <v>114400</v>
      </c>
    </row>
    <row r="4053" spans="2:15" x14ac:dyDescent="0.2">
      <c r="B4053" s="130" t="s">
        <v>159</v>
      </c>
      <c r="D4053" s="130" t="s">
        <v>158</v>
      </c>
      <c r="F4053" s="130">
        <v>302105000</v>
      </c>
      <c r="I4053" s="130">
        <v>236600000</v>
      </c>
      <c r="K4053" s="130">
        <v>0</v>
      </c>
      <c r="O4053" s="205">
        <v>538705000</v>
      </c>
    </row>
    <row r="4054" spans="2:15" x14ac:dyDescent="0.2">
      <c r="B4054" s="130" t="s">
        <v>724</v>
      </c>
      <c r="D4054" s="130" t="s">
        <v>725</v>
      </c>
      <c r="F4054" s="130">
        <v>0</v>
      </c>
      <c r="I4054" s="130">
        <v>53000</v>
      </c>
      <c r="K4054" s="130">
        <v>0</v>
      </c>
      <c r="O4054" s="205">
        <v>53000</v>
      </c>
    </row>
    <row r="4055" spans="2:15" x14ac:dyDescent="0.2">
      <c r="B4055" s="130" t="s">
        <v>730</v>
      </c>
      <c r="D4055" s="130" t="s">
        <v>731</v>
      </c>
      <c r="F4055" s="130">
        <v>0</v>
      </c>
      <c r="I4055" s="130">
        <v>476800</v>
      </c>
      <c r="K4055" s="130">
        <v>0</v>
      </c>
      <c r="O4055" s="205">
        <v>476800</v>
      </c>
    </row>
    <row r="4056" spans="2:15" x14ac:dyDescent="0.2">
      <c r="B4056" s="130" t="s">
        <v>161</v>
      </c>
      <c r="D4056" s="130" t="s">
        <v>160</v>
      </c>
      <c r="F4056" s="130">
        <v>76539493.140000001</v>
      </c>
      <c r="I4056" s="130">
        <v>133695411</v>
      </c>
      <c r="K4056" s="130">
        <v>0</v>
      </c>
      <c r="O4056" s="205">
        <v>210234904.13999999</v>
      </c>
    </row>
    <row r="4057" spans="2:15" x14ac:dyDescent="0.2">
      <c r="B4057" s="130" t="s">
        <v>746</v>
      </c>
      <c r="D4057" s="130" t="s">
        <v>747</v>
      </c>
      <c r="F4057" s="130">
        <v>24696500</v>
      </c>
      <c r="I4057" s="130">
        <v>18004000</v>
      </c>
      <c r="K4057" s="130">
        <v>0</v>
      </c>
      <c r="O4057" s="205">
        <v>42700500</v>
      </c>
    </row>
    <row r="4058" spans="2:15" x14ac:dyDescent="0.2">
      <c r="B4058" s="130" t="s">
        <v>746</v>
      </c>
      <c r="D4058" s="130" t="s">
        <v>748</v>
      </c>
      <c r="F4058" s="130">
        <v>5700000</v>
      </c>
      <c r="I4058" s="130">
        <v>0</v>
      </c>
      <c r="K4058" s="130">
        <v>0</v>
      </c>
      <c r="O4058" s="205">
        <v>5700000</v>
      </c>
    </row>
    <row r="4059" spans="2:15" x14ac:dyDescent="0.2">
      <c r="B4059" s="130" t="s">
        <v>992</v>
      </c>
      <c r="D4059" s="130">
        <v>1032481501</v>
      </c>
      <c r="F4059" s="130">
        <v>240000</v>
      </c>
      <c r="I4059" s="130">
        <v>0</v>
      </c>
      <c r="K4059" s="130">
        <v>0</v>
      </c>
      <c r="O4059" s="205">
        <v>240000</v>
      </c>
    </row>
    <row r="4060" spans="2:15" x14ac:dyDescent="0.2">
      <c r="B4060" s="130" t="s">
        <v>165</v>
      </c>
      <c r="D4060" s="130" t="s">
        <v>164</v>
      </c>
      <c r="F4060" s="130">
        <v>141793600</v>
      </c>
      <c r="I4060" s="130">
        <v>149120000</v>
      </c>
      <c r="K4060" s="130">
        <v>0</v>
      </c>
      <c r="O4060" s="205">
        <v>290913600</v>
      </c>
    </row>
    <row r="4061" spans="2:15" x14ac:dyDescent="0.2">
      <c r="B4061" s="130" t="s">
        <v>891</v>
      </c>
      <c r="D4061" s="130" t="s">
        <v>892</v>
      </c>
      <c r="F4061" s="130">
        <v>13618215</v>
      </c>
      <c r="I4061" s="130">
        <v>27096300</v>
      </c>
      <c r="K4061" s="130">
        <v>0</v>
      </c>
      <c r="O4061" s="205">
        <v>40714515</v>
      </c>
    </row>
    <row r="4062" spans="2:15" x14ac:dyDescent="0.2">
      <c r="B4062" s="130" t="s">
        <v>896</v>
      </c>
      <c r="D4062" s="130">
        <v>1000270372</v>
      </c>
      <c r="F4062" s="130">
        <v>13680467</v>
      </c>
      <c r="I4062" s="130">
        <v>0</v>
      </c>
      <c r="K4062" s="130">
        <v>0</v>
      </c>
      <c r="O4062" s="205">
        <v>13680467</v>
      </c>
    </row>
    <row r="4063" spans="2:15" x14ac:dyDescent="0.2">
      <c r="B4063" s="130" t="s">
        <v>901</v>
      </c>
      <c r="D4063" s="130" t="s">
        <v>902</v>
      </c>
      <c r="F4063" s="130">
        <v>8394890</v>
      </c>
      <c r="I4063" s="130">
        <v>6094253</v>
      </c>
      <c r="K4063" s="130">
        <v>0</v>
      </c>
      <c r="O4063" s="205">
        <v>14489143</v>
      </c>
    </row>
    <row r="4064" spans="2:15" x14ac:dyDescent="0.2">
      <c r="B4064" s="130" t="s">
        <v>903</v>
      </c>
      <c r="D4064" s="130" t="s">
        <v>904</v>
      </c>
      <c r="F4064" s="130">
        <v>0</v>
      </c>
      <c r="I4064" s="130">
        <v>1025020</v>
      </c>
      <c r="K4064" s="130">
        <v>0</v>
      </c>
      <c r="O4064" s="205">
        <v>1025020</v>
      </c>
    </row>
    <row r="4065" spans="1:15" x14ac:dyDescent="0.2">
      <c r="B4065" s="130" t="s">
        <v>944</v>
      </c>
      <c r="D4065" s="130" t="s">
        <v>945</v>
      </c>
      <c r="F4065" s="130">
        <v>0</v>
      </c>
      <c r="I4065" s="130">
        <v>69847742</v>
      </c>
      <c r="K4065" s="130">
        <v>0</v>
      </c>
      <c r="O4065" s="205">
        <v>69847742</v>
      </c>
    </row>
    <row r="4066" spans="1:15" x14ac:dyDescent="0.2">
      <c r="A4066" s="130" t="s">
        <v>1580</v>
      </c>
      <c r="F4066" s="130">
        <v>17745925.859999999</v>
      </c>
      <c r="I4066" s="130">
        <v>0</v>
      </c>
      <c r="K4066" s="130">
        <v>0</v>
      </c>
      <c r="O4066" s="205">
        <v>17745925.859999999</v>
      </c>
    </row>
    <row r="4067" spans="1:15" x14ac:dyDescent="0.2">
      <c r="B4067" s="130" t="s">
        <v>555</v>
      </c>
      <c r="D4067" s="130" t="s">
        <v>556</v>
      </c>
      <c r="F4067" s="130">
        <v>822929</v>
      </c>
      <c r="I4067" s="130">
        <v>0</v>
      </c>
      <c r="K4067" s="130">
        <v>0</v>
      </c>
      <c r="O4067" s="205">
        <v>822929</v>
      </c>
    </row>
    <row r="4068" spans="1:15" x14ac:dyDescent="0.2">
      <c r="B4068" s="130" t="s">
        <v>148</v>
      </c>
      <c r="D4068" s="130" t="s">
        <v>147</v>
      </c>
      <c r="F4068" s="130">
        <v>4841359</v>
      </c>
      <c r="I4068" s="130">
        <v>0</v>
      </c>
      <c r="K4068" s="130">
        <v>0</v>
      </c>
      <c r="O4068" s="205">
        <v>4841359</v>
      </c>
    </row>
    <row r="4069" spans="1:15" x14ac:dyDescent="0.2">
      <c r="B4069" s="130" t="s">
        <v>655</v>
      </c>
      <c r="D4069" s="130" t="s">
        <v>656</v>
      </c>
      <c r="F4069" s="130">
        <v>56840</v>
      </c>
      <c r="I4069" s="130">
        <v>0</v>
      </c>
      <c r="K4069" s="130">
        <v>0</v>
      </c>
      <c r="O4069" s="205">
        <v>56840</v>
      </c>
    </row>
    <row r="4070" spans="1:15" x14ac:dyDescent="0.2">
      <c r="B4070" s="130" t="s">
        <v>663</v>
      </c>
      <c r="D4070" s="130" t="s">
        <v>664</v>
      </c>
      <c r="F4070" s="130">
        <v>363660</v>
      </c>
      <c r="I4070" s="130">
        <v>0</v>
      </c>
      <c r="K4070" s="130">
        <v>0</v>
      </c>
      <c r="O4070" s="205">
        <v>363660</v>
      </c>
    </row>
    <row r="4071" spans="1:15" x14ac:dyDescent="0.2">
      <c r="B4071" s="130" t="s">
        <v>680</v>
      </c>
      <c r="D4071" s="130">
        <v>8000885190</v>
      </c>
      <c r="F4071" s="130">
        <v>1352800</v>
      </c>
      <c r="I4071" s="130">
        <v>0</v>
      </c>
      <c r="K4071" s="130">
        <v>0</v>
      </c>
      <c r="O4071" s="205">
        <v>1352800</v>
      </c>
    </row>
    <row r="4072" spans="1:15" x14ac:dyDescent="0.2">
      <c r="B4072" s="130" t="s">
        <v>686</v>
      </c>
      <c r="D4072" s="130" t="s">
        <v>687</v>
      </c>
      <c r="F4072" s="130">
        <v>1597</v>
      </c>
      <c r="I4072" s="130">
        <v>0</v>
      </c>
      <c r="K4072" s="130">
        <v>0</v>
      </c>
      <c r="O4072" s="205">
        <v>1597</v>
      </c>
    </row>
    <row r="4073" spans="1:15" x14ac:dyDescent="0.2">
      <c r="B4073" s="130" t="s">
        <v>696</v>
      </c>
      <c r="D4073" s="130" t="s">
        <v>697</v>
      </c>
      <c r="F4073" s="130">
        <v>247564</v>
      </c>
      <c r="I4073" s="130">
        <v>0</v>
      </c>
      <c r="K4073" s="130">
        <v>0</v>
      </c>
      <c r="O4073" s="205">
        <v>247564</v>
      </c>
    </row>
    <row r="4074" spans="1:15" x14ac:dyDescent="0.2">
      <c r="B4074" s="130" t="s">
        <v>703</v>
      </c>
      <c r="D4074" s="130" t="s">
        <v>704</v>
      </c>
      <c r="F4074" s="130">
        <v>21341</v>
      </c>
      <c r="I4074" s="130">
        <v>0</v>
      </c>
      <c r="K4074" s="130">
        <v>0</v>
      </c>
      <c r="O4074" s="205">
        <v>21341</v>
      </c>
    </row>
    <row r="4075" spans="1:15" x14ac:dyDescent="0.2">
      <c r="B4075" s="130" t="s">
        <v>708</v>
      </c>
      <c r="D4075" s="130" t="s">
        <v>709</v>
      </c>
      <c r="F4075" s="130">
        <v>21736</v>
      </c>
      <c r="I4075" s="130">
        <v>0</v>
      </c>
      <c r="K4075" s="130">
        <v>0</v>
      </c>
      <c r="O4075" s="205">
        <v>21736</v>
      </c>
    </row>
    <row r="4076" spans="1:15" x14ac:dyDescent="0.2">
      <c r="B4076" s="130" t="s">
        <v>161</v>
      </c>
      <c r="D4076" s="130" t="s">
        <v>160</v>
      </c>
      <c r="F4076" s="130">
        <v>8855535.8599999994</v>
      </c>
      <c r="I4076" s="130">
        <v>0</v>
      </c>
      <c r="K4076" s="130">
        <v>0</v>
      </c>
      <c r="O4076" s="205">
        <v>8855535.8599999994</v>
      </c>
    </row>
    <row r="4077" spans="1:15" x14ac:dyDescent="0.2">
      <c r="B4077" s="130" t="s">
        <v>891</v>
      </c>
      <c r="D4077" s="130" t="s">
        <v>892</v>
      </c>
      <c r="F4077" s="130">
        <v>520215</v>
      </c>
      <c r="I4077" s="130">
        <v>0</v>
      </c>
      <c r="K4077" s="130">
        <v>0</v>
      </c>
      <c r="O4077" s="205">
        <v>520215</v>
      </c>
    </row>
    <row r="4078" spans="1:15" x14ac:dyDescent="0.2">
      <c r="B4078" s="130" t="s">
        <v>901</v>
      </c>
      <c r="D4078" s="130" t="s">
        <v>902</v>
      </c>
      <c r="F4078" s="130">
        <v>640349</v>
      </c>
      <c r="I4078" s="130">
        <v>0</v>
      </c>
      <c r="K4078" s="130">
        <v>0</v>
      </c>
      <c r="O4078" s="205">
        <v>640349</v>
      </c>
    </row>
    <row r="4079" spans="1:15" x14ac:dyDescent="0.2">
      <c r="O4079" s="205" t="s">
        <v>1581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54A7-F3AF-4802-90D2-EB455EA0CCE2}">
  <dimension ref="A1:C11"/>
  <sheetViews>
    <sheetView workbookViewId="0">
      <selection activeCell="F16" sqref="F16"/>
    </sheetView>
  </sheetViews>
  <sheetFormatPr baseColWidth="10" defaultRowHeight="12.75" x14ac:dyDescent="0.2"/>
  <sheetData>
    <row r="1" spans="1:3" x14ac:dyDescent="0.2">
      <c r="A1" t="s">
        <v>327</v>
      </c>
    </row>
    <row r="3" spans="1:3" x14ac:dyDescent="0.2">
      <c r="A3">
        <v>240000</v>
      </c>
      <c r="B3" s="179">
        <v>0.06</v>
      </c>
      <c r="C3">
        <f>+A3*B3</f>
        <v>14400</v>
      </c>
    </row>
    <row r="4" spans="1:3" x14ac:dyDescent="0.2">
      <c r="A4">
        <v>701060</v>
      </c>
      <c r="B4" s="179">
        <v>0.04</v>
      </c>
      <c r="C4">
        <f>+A4*B4</f>
        <v>28042.400000000001</v>
      </c>
    </row>
    <row r="5" spans="1:3" x14ac:dyDescent="0.2">
      <c r="A5">
        <v>520000</v>
      </c>
      <c r="B5" s="179">
        <v>0.06</v>
      </c>
      <c r="C5">
        <f t="shared" ref="C5:C8" si="0">+A5*B5</f>
        <v>31200</v>
      </c>
    </row>
    <row r="6" spans="1:3" x14ac:dyDescent="0.2">
      <c r="C6">
        <f t="shared" si="0"/>
        <v>0</v>
      </c>
    </row>
    <row r="7" spans="1:3" x14ac:dyDescent="0.2">
      <c r="C7">
        <f t="shared" si="0"/>
        <v>0</v>
      </c>
    </row>
    <row r="8" spans="1:3" x14ac:dyDescent="0.2">
      <c r="A8">
        <v>5940000</v>
      </c>
      <c r="B8" s="179">
        <v>0.1</v>
      </c>
      <c r="C8">
        <f t="shared" si="0"/>
        <v>594000</v>
      </c>
    </row>
    <row r="11" spans="1:3" x14ac:dyDescent="0.2">
      <c r="A11">
        <v>978000</v>
      </c>
      <c r="B11" s="179">
        <v>0.02</v>
      </c>
      <c r="C11">
        <f>+A11*B11</f>
        <v>19560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8B78-6F0D-45CB-BD01-D62FA98FCE4F}">
  <dimension ref="A4:G9"/>
  <sheetViews>
    <sheetView workbookViewId="0">
      <selection activeCell="F10" sqref="F10"/>
    </sheetView>
  </sheetViews>
  <sheetFormatPr baseColWidth="10" defaultRowHeight="12.75" x14ac:dyDescent="0.2"/>
  <cols>
    <col min="1" max="1" width="43" customWidth="1"/>
    <col min="7" max="7" width="13.42578125" style="171" bestFit="1" customWidth="1"/>
  </cols>
  <sheetData>
    <row r="4" spans="1:7" x14ac:dyDescent="0.2">
      <c r="A4" t="s">
        <v>320</v>
      </c>
      <c r="C4" t="s">
        <v>321</v>
      </c>
    </row>
    <row r="5" spans="1:7" x14ac:dyDescent="0.2">
      <c r="G5" s="171">
        <v>54682345</v>
      </c>
    </row>
    <row r="7" spans="1:7" x14ac:dyDescent="0.2">
      <c r="G7" s="171">
        <v>58908535</v>
      </c>
    </row>
    <row r="9" spans="1:7" x14ac:dyDescent="0.2">
      <c r="F9">
        <v>18465</v>
      </c>
      <c r="G9" s="171">
        <f>+G7-G5</f>
        <v>4226190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01"/>
  <sheetViews>
    <sheetView showGridLines="0" view="pageBreakPreview" topLeftCell="A13" zoomScale="70" zoomScaleNormal="75" zoomScaleSheetLayoutView="70" workbookViewId="0">
      <selection activeCell="D10" sqref="D10"/>
    </sheetView>
  </sheetViews>
  <sheetFormatPr baseColWidth="10" defaultRowHeight="20.25" x14ac:dyDescent="0.3"/>
  <cols>
    <col min="1" max="1" width="4.5703125" style="2" customWidth="1"/>
    <col min="2" max="2" width="56.140625" style="2" customWidth="1"/>
    <col min="3" max="3" width="13.42578125" style="2" bestFit="1" customWidth="1"/>
    <col min="4" max="4" width="11.28515625" style="2" customWidth="1"/>
    <col min="5" max="5" width="28.140625" style="2" customWidth="1"/>
    <col min="6" max="6" width="3.85546875" style="8" customWidth="1"/>
    <col min="7" max="7" width="26.7109375" style="2" customWidth="1"/>
    <col min="8" max="8" width="19.28515625" style="2" customWidth="1"/>
    <col min="9" max="9" width="11.42578125" style="2"/>
    <col min="10" max="10" width="25.140625" style="2" bestFit="1" customWidth="1"/>
    <col min="11" max="11" width="11.42578125" style="2"/>
    <col min="12" max="12" width="24.7109375" style="2" bestFit="1" customWidth="1"/>
    <col min="13" max="256" width="11.42578125" style="2"/>
    <col min="257" max="257" width="4.5703125" style="2" customWidth="1"/>
    <col min="258" max="258" width="56.140625" style="2" customWidth="1"/>
    <col min="259" max="259" width="13.42578125" style="2" bestFit="1" customWidth="1"/>
    <col min="260" max="260" width="11.28515625" style="2" customWidth="1"/>
    <col min="261" max="261" width="25.42578125" style="2" customWidth="1"/>
    <col min="262" max="262" width="3.85546875" style="2" customWidth="1"/>
    <col min="263" max="263" width="26.7109375" style="2" customWidth="1"/>
    <col min="264" max="264" width="5.42578125" style="2" customWidth="1"/>
    <col min="265" max="512" width="11.42578125" style="2"/>
    <col min="513" max="513" width="4.5703125" style="2" customWidth="1"/>
    <col min="514" max="514" width="56.140625" style="2" customWidth="1"/>
    <col min="515" max="515" width="13.42578125" style="2" bestFit="1" customWidth="1"/>
    <col min="516" max="516" width="11.28515625" style="2" customWidth="1"/>
    <col min="517" max="517" width="25.42578125" style="2" customWidth="1"/>
    <col min="518" max="518" width="3.85546875" style="2" customWidth="1"/>
    <col min="519" max="519" width="26.7109375" style="2" customWidth="1"/>
    <col min="520" max="520" width="5.42578125" style="2" customWidth="1"/>
    <col min="521" max="768" width="11.42578125" style="2"/>
    <col min="769" max="769" width="4.5703125" style="2" customWidth="1"/>
    <col min="770" max="770" width="56.140625" style="2" customWidth="1"/>
    <col min="771" max="771" width="13.42578125" style="2" bestFit="1" customWidth="1"/>
    <col min="772" max="772" width="11.28515625" style="2" customWidth="1"/>
    <col min="773" max="773" width="25.42578125" style="2" customWidth="1"/>
    <col min="774" max="774" width="3.85546875" style="2" customWidth="1"/>
    <col min="775" max="775" width="26.7109375" style="2" customWidth="1"/>
    <col min="776" max="776" width="5.42578125" style="2" customWidth="1"/>
    <col min="777" max="1024" width="11.42578125" style="2"/>
    <col min="1025" max="1025" width="4.5703125" style="2" customWidth="1"/>
    <col min="1026" max="1026" width="56.140625" style="2" customWidth="1"/>
    <col min="1027" max="1027" width="13.42578125" style="2" bestFit="1" customWidth="1"/>
    <col min="1028" max="1028" width="11.28515625" style="2" customWidth="1"/>
    <col min="1029" max="1029" width="25.42578125" style="2" customWidth="1"/>
    <col min="1030" max="1030" width="3.85546875" style="2" customWidth="1"/>
    <col min="1031" max="1031" width="26.7109375" style="2" customWidth="1"/>
    <col min="1032" max="1032" width="5.42578125" style="2" customWidth="1"/>
    <col min="1033" max="1280" width="11.42578125" style="2"/>
    <col min="1281" max="1281" width="4.5703125" style="2" customWidth="1"/>
    <col min="1282" max="1282" width="56.140625" style="2" customWidth="1"/>
    <col min="1283" max="1283" width="13.42578125" style="2" bestFit="1" customWidth="1"/>
    <col min="1284" max="1284" width="11.28515625" style="2" customWidth="1"/>
    <col min="1285" max="1285" width="25.42578125" style="2" customWidth="1"/>
    <col min="1286" max="1286" width="3.85546875" style="2" customWidth="1"/>
    <col min="1287" max="1287" width="26.7109375" style="2" customWidth="1"/>
    <col min="1288" max="1288" width="5.42578125" style="2" customWidth="1"/>
    <col min="1289" max="1536" width="11.42578125" style="2"/>
    <col min="1537" max="1537" width="4.5703125" style="2" customWidth="1"/>
    <col min="1538" max="1538" width="56.140625" style="2" customWidth="1"/>
    <col min="1539" max="1539" width="13.42578125" style="2" bestFit="1" customWidth="1"/>
    <col min="1540" max="1540" width="11.28515625" style="2" customWidth="1"/>
    <col min="1541" max="1541" width="25.42578125" style="2" customWidth="1"/>
    <col min="1542" max="1542" width="3.85546875" style="2" customWidth="1"/>
    <col min="1543" max="1543" width="26.7109375" style="2" customWidth="1"/>
    <col min="1544" max="1544" width="5.42578125" style="2" customWidth="1"/>
    <col min="1545" max="1792" width="11.42578125" style="2"/>
    <col min="1793" max="1793" width="4.5703125" style="2" customWidth="1"/>
    <col min="1794" max="1794" width="56.140625" style="2" customWidth="1"/>
    <col min="1795" max="1795" width="13.42578125" style="2" bestFit="1" customWidth="1"/>
    <col min="1796" max="1796" width="11.28515625" style="2" customWidth="1"/>
    <col min="1797" max="1797" width="25.42578125" style="2" customWidth="1"/>
    <col min="1798" max="1798" width="3.85546875" style="2" customWidth="1"/>
    <col min="1799" max="1799" width="26.7109375" style="2" customWidth="1"/>
    <col min="1800" max="1800" width="5.42578125" style="2" customWidth="1"/>
    <col min="1801" max="2048" width="11.42578125" style="2"/>
    <col min="2049" max="2049" width="4.5703125" style="2" customWidth="1"/>
    <col min="2050" max="2050" width="56.140625" style="2" customWidth="1"/>
    <col min="2051" max="2051" width="13.42578125" style="2" bestFit="1" customWidth="1"/>
    <col min="2052" max="2052" width="11.28515625" style="2" customWidth="1"/>
    <col min="2053" max="2053" width="25.42578125" style="2" customWidth="1"/>
    <col min="2054" max="2054" width="3.85546875" style="2" customWidth="1"/>
    <col min="2055" max="2055" width="26.7109375" style="2" customWidth="1"/>
    <col min="2056" max="2056" width="5.42578125" style="2" customWidth="1"/>
    <col min="2057" max="2304" width="11.42578125" style="2"/>
    <col min="2305" max="2305" width="4.5703125" style="2" customWidth="1"/>
    <col min="2306" max="2306" width="56.140625" style="2" customWidth="1"/>
    <col min="2307" max="2307" width="13.42578125" style="2" bestFit="1" customWidth="1"/>
    <col min="2308" max="2308" width="11.28515625" style="2" customWidth="1"/>
    <col min="2309" max="2309" width="25.42578125" style="2" customWidth="1"/>
    <col min="2310" max="2310" width="3.85546875" style="2" customWidth="1"/>
    <col min="2311" max="2311" width="26.7109375" style="2" customWidth="1"/>
    <col min="2312" max="2312" width="5.42578125" style="2" customWidth="1"/>
    <col min="2313" max="2560" width="11.42578125" style="2"/>
    <col min="2561" max="2561" width="4.5703125" style="2" customWidth="1"/>
    <col min="2562" max="2562" width="56.140625" style="2" customWidth="1"/>
    <col min="2563" max="2563" width="13.42578125" style="2" bestFit="1" customWidth="1"/>
    <col min="2564" max="2564" width="11.28515625" style="2" customWidth="1"/>
    <col min="2565" max="2565" width="25.42578125" style="2" customWidth="1"/>
    <col min="2566" max="2566" width="3.85546875" style="2" customWidth="1"/>
    <col min="2567" max="2567" width="26.7109375" style="2" customWidth="1"/>
    <col min="2568" max="2568" width="5.42578125" style="2" customWidth="1"/>
    <col min="2569" max="2816" width="11.42578125" style="2"/>
    <col min="2817" max="2817" width="4.5703125" style="2" customWidth="1"/>
    <col min="2818" max="2818" width="56.140625" style="2" customWidth="1"/>
    <col min="2819" max="2819" width="13.42578125" style="2" bestFit="1" customWidth="1"/>
    <col min="2820" max="2820" width="11.28515625" style="2" customWidth="1"/>
    <col min="2821" max="2821" width="25.42578125" style="2" customWidth="1"/>
    <col min="2822" max="2822" width="3.85546875" style="2" customWidth="1"/>
    <col min="2823" max="2823" width="26.7109375" style="2" customWidth="1"/>
    <col min="2824" max="2824" width="5.42578125" style="2" customWidth="1"/>
    <col min="2825" max="3072" width="11.42578125" style="2"/>
    <col min="3073" max="3073" width="4.5703125" style="2" customWidth="1"/>
    <col min="3074" max="3074" width="56.140625" style="2" customWidth="1"/>
    <col min="3075" max="3075" width="13.42578125" style="2" bestFit="1" customWidth="1"/>
    <col min="3076" max="3076" width="11.28515625" style="2" customWidth="1"/>
    <col min="3077" max="3077" width="25.42578125" style="2" customWidth="1"/>
    <col min="3078" max="3078" width="3.85546875" style="2" customWidth="1"/>
    <col min="3079" max="3079" width="26.7109375" style="2" customWidth="1"/>
    <col min="3080" max="3080" width="5.42578125" style="2" customWidth="1"/>
    <col min="3081" max="3328" width="11.42578125" style="2"/>
    <col min="3329" max="3329" width="4.5703125" style="2" customWidth="1"/>
    <col min="3330" max="3330" width="56.140625" style="2" customWidth="1"/>
    <col min="3331" max="3331" width="13.42578125" style="2" bestFit="1" customWidth="1"/>
    <col min="3332" max="3332" width="11.28515625" style="2" customWidth="1"/>
    <col min="3333" max="3333" width="25.42578125" style="2" customWidth="1"/>
    <col min="3334" max="3334" width="3.85546875" style="2" customWidth="1"/>
    <col min="3335" max="3335" width="26.7109375" style="2" customWidth="1"/>
    <col min="3336" max="3336" width="5.42578125" style="2" customWidth="1"/>
    <col min="3337" max="3584" width="11.42578125" style="2"/>
    <col min="3585" max="3585" width="4.5703125" style="2" customWidth="1"/>
    <col min="3586" max="3586" width="56.140625" style="2" customWidth="1"/>
    <col min="3587" max="3587" width="13.42578125" style="2" bestFit="1" customWidth="1"/>
    <col min="3588" max="3588" width="11.28515625" style="2" customWidth="1"/>
    <col min="3589" max="3589" width="25.42578125" style="2" customWidth="1"/>
    <col min="3590" max="3590" width="3.85546875" style="2" customWidth="1"/>
    <col min="3591" max="3591" width="26.7109375" style="2" customWidth="1"/>
    <col min="3592" max="3592" width="5.42578125" style="2" customWidth="1"/>
    <col min="3593" max="3840" width="11.42578125" style="2"/>
    <col min="3841" max="3841" width="4.5703125" style="2" customWidth="1"/>
    <col min="3842" max="3842" width="56.140625" style="2" customWidth="1"/>
    <col min="3843" max="3843" width="13.42578125" style="2" bestFit="1" customWidth="1"/>
    <col min="3844" max="3844" width="11.28515625" style="2" customWidth="1"/>
    <col min="3845" max="3845" width="25.42578125" style="2" customWidth="1"/>
    <col min="3846" max="3846" width="3.85546875" style="2" customWidth="1"/>
    <col min="3847" max="3847" width="26.7109375" style="2" customWidth="1"/>
    <col min="3848" max="3848" width="5.42578125" style="2" customWidth="1"/>
    <col min="3849" max="4096" width="11.42578125" style="2"/>
    <col min="4097" max="4097" width="4.5703125" style="2" customWidth="1"/>
    <col min="4098" max="4098" width="56.140625" style="2" customWidth="1"/>
    <col min="4099" max="4099" width="13.42578125" style="2" bestFit="1" customWidth="1"/>
    <col min="4100" max="4100" width="11.28515625" style="2" customWidth="1"/>
    <col min="4101" max="4101" width="25.42578125" style="2" customWidth="1"/>
    <col min="4102" max="4102" width="3.85546875" style="2" customWidth="1"/>
    <col min="4103" max="4103" width="26.7109375" style="2" customWidth="1"/>
    <col min="4104" max="4104" width="5.42578125" style="2" customWidth="1"/>
    <col min="4105" max="4352" width="11.42578125" style="2"/>
    <col min="4353" max="4353" width="4.5703125" style="2" customWidth="1"/>
    <col min="4354" max="4354" width="56.140625" style="2" customWidth="1"/>
    <col min="4355" max="4355" width="13.42578125" style="2" bestFit="1" customWidth="1"/>
    <col min="4356" max="4356" width="11.28515625" style="2" customWidth="1"/>
    <col min="4357" max="4357" width="25.42578125" style="2" customWidth="1"/>
    <col min="4358" max="4358" width="3.85546875" style="2" customWidth="1"/>
    <col min="4359" max="4359" width="26.7109375" style="2" customWidth="1"/>
    <col min="4360" max="4360" width="5.42578125" style="2" customWidth="1"/>
    <col min="4361" max="4608" width="11.42578125" style="2"/>
    <col min="4609" max="4609" width="4.5703125" style="2" customWidth="1"/>
    <col min="4610" max="4610" width="56.140625" style="2" customWidth="1"/>
    <col min="4611" max="4611" width="13.42578125" style="2" bestFit="1" customWidth="1"/>
    <col min="4612" max="4612" width="11.28515625" style="2" customWidth="1"/>
    <col min="4613" max="4613" width="25.42578125" style="2" customWidth="1"/>
    <col min="4614" max="4614" width="3.85546875" style="2" customWidth="1"/>
    <col min="4615" max="4615" width="26.7109375" style="2" customWidth="1"/>
    <col min="4616" max="4616" width="5.42578125" style="2" customWidth="1"/>
    <col min="4617" max="4864" width="11.42578125" style="2"/>
    <col min="4865" max="4865" width="4.5703125" style="2" customWidth="1"/>
    <col min="4866" max="4866" width="56.140625" style="2" customWidth="1"/>
    <col min="4867" max="4867" width="13.42578125" style="2" bestFit="1" customWidth="1"/>
    <col min="4868" max="4868" width="11.28515625" style="2" customWidth="1"/>
    <col min="4869" max="4869" width="25.42578125" style="2" customWidth="1"/>
    <col min="4870" max="4870" width="3.85546875" style="2" customWidth="1"/>
    <col min="4871" max="4871" width="26.7109375" style="2" customWidth="1"/>
    <col min="4872" max="4872" width="5.42578125" style="2" customWidth="1"/>
    <col min="4873" max="5120" width="11.42578125" style="2"/>
    <col min="5121" max="5121" width="4.5703125" style="2" customWidth="1"/>
    <col min="5122" max="5122" width="56.140625" style="2" customWidth="1"/>
    <col min="5123" max="5123" width="13.42578125" style="2" bestFit="1" customWidth="1"/>
    <col min="5124" max="5124" width="11.28515625" style="2" customWidth="1"/>
    <col min="5125" max="5125" width="25.42578125" style="2" customWidth="1"/>
    <col min="5126" max="5126" width="3.85546875" style="2" customWidth="1"/>
    <col min="5127" max="5127" width="26.7109375" style="2" customWidth="1"/>
    <col min="5128" max="5128" width="5.42578125" style="2" customWidth="1"/>
    <col min="5129" max="5376" width="11.42578125" style="2"/>
    <col min="5377" max="5377" width="4.5703125" style="2" customWidth="1"/>
    <col min="5378" max="5378" width="56.140625" style="2" customWidth="1"/>
    <col min="5379" max="5379" width="13.42578125" style="2" bestFit="1" customWidth="1"/>
    <col min="5380" max="5380" width="11.28515625" style="2" customWidth="1"/>
    <col min="5381" max="5381" width="25.42578125" style="2" customWidth="1"/>
    <col min="5382" max="5382" width="3.85546875" style="2" customWidth="1"/>
    <col min="5383" max="5383" width="26.7109375" style="2" customWidth="1"/>
    <col min="5384" max="5384" width="5.42578125" style="2" customWidth="1"/>
    <col min="5385" max="5632" width="11.42578125" style="2"/>
    <col min="5633" max="5633" width="4.5703125" style="2" customWidth="1"/>
    <col min="5634" max="5634" width="56.140625" style="2" customWidth="1"/>
    <col min="5635" max="5635" width="13.42578125" style="2" bestFit="1" customWidth="1"/>
    <col min="5636" max="5636" width="11.28515625" style="2" customWidth="1"/>
    <col min="5637" max="5637" width="25.42578125" style="2" customWidth="1"/>
    <col min="5638" max="5638" width="3.85546875" style="2" customWidth="1"/>
    <col min="5639" max="5639" width="26.7109375" style="2" customWidth="1"/>
    <col min="5640" max="5640" width="5.42578125" style="2" customWidth="1"/>
    <col min="5641" max="5888" width="11.42578125" style="2"/>
    <col min="5889" max="5889" width="4.5703125" style="2" customWidth="1"/>
    <col min="5890" max="5890" width="56.140625" style="2" customWidth="1"/>
    <col min="5891" max="5891" width="13.42578125" style="2" bestFit="1" customWidth="1"/>
    <col min="5892" max="5892" width="11.28515625" style="2" customWidth="1"/>
    <col min="5893" max="5893" width="25.42578125" style="2" customWidth="1"/>
    <col min="5894" max="5894" width="3.85546875" style="2" customWidth="1"/>
    <col min="5895" max="5895" width="26.7109375" style="2" customWidth="1"/>
    <col min="5896" max="5896" width="5.42578125" style="2" customWidth="1"/>
    <col min="5897" max="6144" width="11.42578125" style="2"/>
    <col min="6145" max="6145" width="4.5703125" style="2" customWidth="1"/>
    <col min="6146" max="6146" width="56.140625" style="2" customWidth="1"/>
    <col min="6147" max="6147" width="13.42578125" style="2" bestFit="1" customWidth="1"/>
    <col min="6148" max="6148" width="11.28515625" style="2" customWidth="1"/>
    <col min="6149" max="6149" width="25.42578125" style="2" customWidth="1"/>
    <col min="6150" max="6150" width="3.85546875" style="2" customWidth="1"/>
    <col min="6151" max="6151" width="26.7109375" style="2" customWidth="1"/>
    <col min="6152" max="6152" width="5.42578125" style="2" customWidth="1"/>
    <col min="6153" max="6400" width="11.42578125" style="2"/>
    <col min="6401" max="6401" width="4.5703125" style="2" customWidth="1"/>
    <col min="6402" max="6402" width="56.140625" style="2" customWidth="1"/>
    <col min="6403" max="6403" width="13.42578125" style="2" bestFit="1" customWidth="1"/>
    <col min="6404" max="6404" width="11.28515625" style="2" customWidth="1"/>
    <col min="6405" max="6405" width="25.42578125" style="2" customWidth="1"/>
    <col min="6406" max="6406" width="3.85546875" style="2" customWidth="1"/>
    <col min="6407" max="6407" width="26.7109375" style="2" customWidth="1"/>
    <col min="6408" max="6408" width="5.42578125" style="2" customWidth="1"/>
    <col min="6409" max="6656" width="11.42578125" style="2"/>
    <col min="6657" max="6657" width="4.5703125" style="2" customWidth="1"/>
    <col min="6658" max="6658" width="56.140625" style="2" customWidth="1"/>
    <col min="6659" max="6659" width="13.42578125" style="2" bestFit="1" customWidth="1"/>
    <col min="6660" max="6660" width="11.28515625" style="2" customWidth="1"/>
    <col min="6661" max="6661" width="25.42578125" style="2" customWidth="1"/>
    <col min="6662" max="6662" width="3.85546875" style="2" customWidth="1"/>
    <col min="6663" max="6663" width="26.7109375" style="2" customWidth="1"/>
    <col min="6664" max="6664" width="5.42578125" style="2" customWidth="1"/>
    <col min="6665" max="6912" width="11.42578125" style="2"/>
    <col min="6913" max="6913" width="4.5703125" style="2" customWidth="1"/>
    <col min="6914" max="6914" width="56.140625" style="2" customWidth="1"/>
    <col min="6915" max="6915" width="13.42578125" style="2" bestFit="1" customWidth="1"/>
    <col min="6916" max="6916" width="11.28515625" style="2" customWidth="1"/>
    <col min="6917" max="6917" width="25.42578125" style="2" customWidth="1"/>
    <col min="6918" max="6918" width="3.85546875" style="2" customWidth="1"/>
    <col min="6919" max="6919" width="26.7109375" style="2" customWidth="1"/>
    <col min="6920" max="6920" width="5.42578125" style="2" customWidth="1"/>
    <col min="6921" max="7168" width="11.42578125" style="2"/>
    <col min="7169" max="7169" width="4.5703125" style="2" customWidth="1"/>
    <col min="7170" max="7170" width="56.140625" style="2" customWidth="1"/>
    <col min="7171" max="7171" width="13.42578125" style="2" bestFit="1" customWidth="1"/>
    <col min="7172" max="7172" width="11.28515625" style="2" customWidth="1"/>
    <col min="7173" max="7173" width="25.42578125" style="2" customWidth="1"/>
    <col min="7174" max="7174" width="3.85546875" style="2" customWidth="1"/>
    <col min="7175" max="7175" width="26.7109375" style="2" customWidth="1"/>
    <col min="7176" max="7176" width="5.42578125" style="2" customWidth="1"/>
    <col min="7177" max="7424" width="11.42578125" style="2"/>
    <col min="7425" max="7425" width="4.5703125" style="2" customWidth="1"/>
    <col min="7426" max="7426" width="56.140625" style="2" customWidth="1"/>
    <col min="7427" max="7427" width="13.42578125" style="2" bestFit="1" customWidth="1"/>
    <col min="7428" max="7428" width="11.28515625" style="2" customWidth="1"/>
    <col min="7429" max="7429" width="25.42578125" style="2" customWidth="1"/>
    <col min="7430" max="7430" width="3.85546875" style="2" customWidth="1"/>
    <col min="7431" max="7431" width="26.7109375" style="2" customWidth="1"/>
    <col min="7432" max="7432" width="5.42578125" style="2" customWidth="1"/>
    <col min="7433" max="7680" width="11.42578125" style="2"/>
    <col min="7681" max="7681" width="4.5703125" style="2" customWidth="1"/>
    <col min="7682" max="7682" width="56.140625" style="2" customWidth="1"/>
    <col min="7683" max="7683" width="13.42578125" style="2" bestFit="1" customWidth="1"/>
    <col min="7684" max="7684" width="11.28515625" style="2" customWidth="1"/>
    <col min="7685" max="7685" width="25.42578125" style="2" customWidth="1"/>
    <col min="7686" max="7686" width="3.85546875" style="2" customWidth="1"/>
    <col min="7687" max="7687" width="26.7109375" style="2" customWidth="1"/>
    <col min="7688" max="7688" width="5.42578125" style="2" customWidth="1"/>
    <col min="7689" max="7936" width="11.42578125" style="2"/>
    <col min="7937" max="7937" width="4.5703125" style="2" customWidth="1"/>
    <col min="7938" max="7938" width="56.140625" style="2" customWidth="1"/>
    <col min="7939" max="7939" width="13.42578125" style="2" bestFit="1" customWidth="1"/>
    <col min="7940" max="7940" width="11.28515625" style="2" customWidth="1"/>
    <col min="7941" max="7941" width="25.42578125" style="2" customWidth="1"/>
    <col min="7942" max="7942" width="3.85546875" style="2" customWidth="1"/>
    <col min="7943" max="7943" width="26.7109375" style="2" customWidth="1"/>
    <col min="7944" max="7944" width="5.42578125" style="2" customWidth="1"/>
    <col min="7945" max="8192" width="11.42578125" style="2"/>
    <col min="8193" max="8193" width="4.5703125" style="2" customWidth="1"/>
    <col min="8194" max="8194" width="56.140625" style="2" customWidth="1"/>
    <col min="8195" max="8195" width="13.42578125" style="2" bestFit="1" customWidth="1"/>
    <col min="8196" max="8196" width="11.28515625" style="2" customWidth="1"/>
    <col min="8197" max="8197" width="25.42578125" style="2" customWidth="1"/>
    <col min="8198" max="8198" width="3.85546875" style="2" customWidth="1"/>
    <col min="8199" max="8199" width="26.7109375" style="2" customWidth="1"/>
    <col min="8200" max="8200" width="5.42578125" style="2" customWidth="1"/>
    <col min="8201" max="8448" width="11.42578125" style="2"/>
    <col min="8449" max="8449" width="4.5703125" style="2" customWidth="1"/>
    <col min="8450" max="8450" width="56.140625" style="2" customWidth="1"/>
    <col min="8451" max="8451" width="13.42578125" style="2" bestFit="1" customWidth="1"/>
    <col min="8452" max="8452" width="11.28515625" style="2" customWidth="1"/>
    <col min="8453" max="8453" width="25.42578125" style="2" customWidth="1"/>
    <col min="8454" max="8454" width="3.85546875" style="2" customWidth="1"/>
    <col min="8455" max="8455" width="26.7109375" style="2" customWidth="1"/>
    <col min="8456" max="8456" width="5.42578125" style="2" customWidth="1"/>
    <col min="8457" max="8704" width="11.42578125" style="2"/>
    <col min="8705" max="8705" width="4.5703125" style="2" customWidth="1"/>
    <col min="8706" max="8706" width="56.140625" style="2" customWidth="1"/>
    <col min="8707" max="8707" width="13.42578125" style="2" bestFit="1" customWidth="1"/>
    <col min="8708" max="8708" width="11.28515625" style="2" customWidth="1"/>
    <col min="8709" max="8709" width="25.42578125" style="2" customWidth="1"/>
    <col min="8710" max="8710" width="3.85546875" style="2" customWidth="1"/>
    <col min="8711" max="8711" width="26.7109375" style="2" customWidth="1"/>
    <col min="8712" max="8712" width="5.42578125" style="2" customWidth="1"/>
    <col min="8713" max="8960" width="11.42578125" style="2"/>
    <col min="8961" max="8961" width="4.5703125" style="2" customWidth="1"/>
    <col min="8962" max="8962" width="56.140625" style="2" customWidth="1"/>
    <col min="8963" max="8963" width="13.42578125" style="2" bestFit="1" customWidth="1"/>
    <col min="8964" max="8964" width="11.28515625" style="2" customWidth="1"/>
    <col min="8965" max="8965" width="25.42578125" style="2" customWidth="1"/>
    <col min="8966" max="8966" width="3.85546875" style="2" customWidth="1"/>
    <col min="8967" max="8967" width="26.7109375" style="2" customWidth="1"/>
    <col min="8968" max="8968" width="5.42578125" style="2" customWidth="1"/>
    <col min="8969" max="9216" width="11.42578125" style="2"/>
    <col min="9217" max="9217" width="4.5703125" style="2" customWidth="1"/>
    <col min="9218" max="9218" width="56.140625" style="2" customWidth="1"/>
    <col min="9219" max="9219" width="13.42578125" style="2" bestFit="1" customWidth="1"/>
    <col min="9220" max="9220" width="11.28515625" style="2" customWidth="1"/>
    <col min="9221" max="9221" width="25.42578125" style="2" customWidth="1"/>
    <col min="9222" max="9222" width="3.85546875" style="2" customWidth="1"/>
    <col min="9223" max="9223" width="26.7109375" style="2" customWidth="1"/>
    <col min="9224" max="9224" width="5.42578125" style="2" customWidth="1"/>
    <col min="9225" max="9472" width="11.42578125" style="2"/>
    <col min="9473" max="9473" width="4.5703125" style="2" customWidth="1"/>
    <col min="9474" max="9474" width="56.140625" style="2" customWidth="1"/>
    <col min="9475" max="9475" width="13.42578125" style="2" bestFit="1" customWidth="1"/>
    <col min="9476" max="9476" width="11.28515625" style="2" customWidth="1"/>
    <col min="9477" max="9477" width="25.42578125" style="2" customWidth="1"/>
    <col min="9478" max="9478" width="3.85546875" style="2" customWidth="1"/>
    <col min="9479" max="9479" width="26.7109375" style="2" customWidth="1"/>
    <col min="9480" max="9480" width="5.42578125" style="2" customWidth="1"/>
    <col min="9481" max="9728" width="11.42578125" style="2"/>
    <col min="9729" max="9729" width="4.5703125" style="2" customWidth="1"/>
    <col min="9730" max="9730" width="56.140625" style="2" customWidth="1"/>
    <col min="9731" max="9731" width="13.42578125" style="2" bestFit="1" customWidth="1"/>
    <col min="9732" max="9732" width="11.28515625" style="2" customWidth="1"/>
    <col min="9733" max="9733" width="25.42578125" style="2" customWidth="1"/>
    <col min="9734" max="9734" width="3.85546875" style="2" customWidth="1"/>
    <col min="9735" max="9735" width="26.7109375" style="2" customWidth="1"/>
    <col min="9736" max="9736" width="5.42578125" style="2" customWidth="1"/>
    <col min="9737" max="9984" width="11.42578125" style="2"/>
    <col min="9985" max="9985" width="4.5703125" style="2" customWidth="1"/>
    <col min="9986" max="9986" width="56.140625" style="2" customWidth="1"/>
    <col min="9987" max="9987" width="13.42578125" style="2" bestFit="1" customWidth="1"/>
    <col min="9988" max="9988" width="11.28515625" style="2" customWidth="1"/>
    <col min="9989" max="9989" width="25.42578125" style="2" customWidth="1"/>
    <col min="9990" max="9990" width="3.85546875" style="2" customWidth="1"/>
    <col min="9991" max="9991" width="26.7109375" style="2" customWidth="1"/>
    <col min="9992" max="9992" width="5.42578125" style="2" customWidth="1"/>
    <col min="9993" max="10240" width="11.42578125" style="2"/>
    <col min="10241" max="10241" width="4.5703125" style="2" customWidth="1"/>
    <col min="10242" max="10242" width="56.140625" style="2" customWidth="1"/>
    <col min="10243" max="10243" width="13.42578125" style="2" bestFit="1" customWidth="1"/>
    <col min="10244" max="10244" width="11.28515625" style="2" customWidth="1"/>
    <col min="10245" max="10245" width="25.42578125" style="2" customWidth="1"/>
    <col min="10246" max="10246" width="3.85546875" style="2" customWidth="1"/>
    <col min="10247" max="10247" width="26.7109375" style="2" customWidth="1"/>
    <col min="10248" max="10248" width="5.42578125" style="2" customWidth="1"/>
    <col min="10249" max="10496" width="11.42578125" style="2"/>
    <col min="10497" max="10497" width="4.5703125" style="2" customWidth="1"/>
    <col min="10498" max="10498" width="56.140625" style="2" customWidth="1"/>
    <col min="10499" max="10499" width="13.42578125" style="2" bestFit="1" customWidth="1"/>
    <col min="10500" max="10500" width="11.28515625" style="2" customWidth="1"/>
    <col min="10501" max="10501" width="25.42578125" style="2" customWidth="1"/>
    <col min="10502" max="10502" width="3.85546875" style="2" customWidth="1"/>
    <col min="10503" max="10503" width="26.7109375" style="2" customWidth="1"/>
    <col min="10504" max="10504" width="5.42578125" style="2" customWidth="1"/>
    <col min="10505" max="10752" width="11.42578125" style="2"/>
    <col min="10753" max="10753" width="4.5703125" style="2" customWidth="1"/>
    <col min="10754" max="10754" width="56.140625" style="2" customWidth="1"/>
    <col min="10755" max="10755" width="13.42578125" style="2" bestFit="1" customWidth="1"/>
    <col min="10756" max="10756" width="11.28515625" style="2" customWidth="1"/>
    <col min="10757" max="10757" width="25.42578125" style="2" customWidth="1"/>
    <col min="10758" max="10758" width="3.85546875" style="2" customWidth="1"/>
    <col min="10759" max="10759" width="26.7109375" style="2" customWidth="1"/>
    <col min="10760" max="10760" width="5.42578125" style="2" customWidth="1"/>
    <col min="10761" max="11008" width="11.42578125" style="2"/>
    <col min="11009" max="11009" width="4.5703125" style="2" customWidth="1"/>
    <col min="11010" max="11010" width="56.140625" style="2" customWidth="1"/>
    <col min="11011" max="11011" width="13.42578125" style="2" bestFit="1" customWidth="1"/>
    <col min="11012" max="11012" width="11.28515625" style="2" customWidth="1"/>
    <col min="11013" max="11013" width="25.42578125" style="2" customWidth="1"/>
    <col min="11014" max="11014" width="3.85546875" style="2" customWidth="1"/>
    <col min="11015" max="11015" width="26.7109375" style="2" customWidth="1"/>
    <col min="11016" max="11016" width="5.42578125" style="2" customWidth="1"/>
    <col min="11017" max="11264" width="11.42578125" style="2"/>
    <col min="11265" max="11265" width="4.5703125" style="2" customWidth="1"/>
    <col min="11266" max="11266" width="56.140625" style="2" customWidth="1"/>
    <col min="11267" max="11267" width="13.42578125" style="2" bestFit="1" customWidth="1"/>
    <col min="11268" max="11268" width="11.28515625" style="2" customWidth="1"/>
    <col min="11269" max="11269" width="25.42578125" style="2" customWidth="1"/>
    <col min="11270" max="11270" width="3.85546875" style="2" customWidth="1"/>
    <col min="11271" max="11271" width="26.7109375" style="2" customWidth="1"/>
    <col min="11272" max="11272" width="5.42578125" style="2" customWidth="1"/>
    <col min="11273" max="11520" width="11.42578125" style="2"/>
    <col min="11521" max="11521" width="4.5703125" style="2" customWidth="1"/>
    <col min="11522" max="11522" width="56.140625" style="2" customWidth="1"/>
    <col min="11523" max="11523" width="13.42578125" style="2" bestFit="1" customWidth="1"/>
    <col min="11524" max="11524" width="11.28515625" style="2" customWidth="1"/>
    <col min="11525" max="11525" width="25.42578125" style="2" customWidth="1"/>
    <col min="11526" max="11526" width="3.85546875" style="2" customWidth="1"/>
    <col min="11527" max="11527" width="26.7109375" style="2" customWidth="1"/>
    <col min="11528" max="11528" width="5.42578125" style="2" customWidth="1"/>
    <col min="11529" max="11776" width="11.42578125" style="2"/>
    <col min="11777" max="11777" width="4.5703125" style="2" customWidth="1"/>
    <col min="11778" max="11778" width="56.140625" style="2" customWidth="1"/>
    <col min="11779" max="11779" width="13.42578125" style="2" bestFit="1" customWidth="1"/>
    <col min="11780" max="11780" width="11.28515625" style="2" customWidth="1"/>
    <col min="11781" max="11781" width="25.42578125" style="2" customWidth="1"/>
    <col min="11782" max="11782" width="3.85546875" style="2" customWidth="1"/>
    <col min="11783" max="11783" width="26.7109375" style="2" customWidth="1"/>
    <col min="11784" max="11784" width="5.42578125" style="2" customWidth="1"/>
    <col min="11785" max="12032" width="11.42578125" style="2"/>
    <col min="12033" max="12033" width="4.5703125" style="2" customWidth="1"/>
    <col min="12034" max="12034" width="56.140625" style="2" customWidth="1"/>
    <col min="12035" max="12035" width="13.42578125" style="2" bestFit="1" customWidth="1"/>
    <col min="12036" max="12036" width="11.28515625" style="2" customWidth="1"/>
    <col min="12037" max="12037" width="25.42578125" style="2" customWidth="1"/>
    <col min="12038" max="12038" width="3.85546875" style="2" customWidth="1"/>
    <col min="12039" max="12039" width="26.7109375" style="2" customWidth="1"/>
    <col min="12040" max="12040" width="5.42578125" style="2" customWidth="1"/>
    <col min="12041" max="12288" width="11.42578125" style="2"/>
    <col min="12289" max="12289" width="4.5703125" style="2" customWidth="1"/>
    <col min="12290" max="12290" width="56.140625" style="2" customWidth="1"/>
    <col min="12291" max="12291" width="13.42578125" style="2" bestFit="1" customWidth="1"/>
    <col min="12292" max="12292" width="11.28515625" style="2" customWidth="1"/>
    <col min="12293" max="12293" width="25.42578125" style="2" customWidth="1"/>
    <col min="12294" max="12294" width="3.85546875" style="2" customWidth="1"/>
    <col min="12295" max="12295" width="26.7109375" style="2" customWidth="1"/>
    <col min="12296" max="12296" width="5.42578125" style="2" customWidth="1"/>
    <col min="12297" max="12544" width="11.42578125" style="2"/>
    <col min="12545" max="12545" width="4.5703125" style="2" customWidth="1"/>
    <col min="12546" max="12546" width="56.140625" style="2" customWidth="1"/>
    <col min="12547" max="12547" width="13.42578125" style="2" bestFit="1" customWidth="1"/>
    <col min="12548" max="12548" width="11.28515625" style="2" customWidth="1"/>
    <col min="12549" max="12549" width="25.42578125" style="2" customWidth="1"/>
    <col min="12550" max="12550" width="3.85546875" style="2" customWidth="1"/>
    <col min="12551" max="12551" width="26.7109375" style="2" customWidth="1"/>
    <col min="12552" max="12552" width="5.42578125" style="2" customWidth="1"/>
    <col min="12553" max="12800" width="11.42578125" style="2"/>
    <col min="12801" max="12801" width="4.5703125" style="2" customWidth="1"/>
    <col min="12802" max="12802" width="56.140625" style="2" customWidth="1"/>
    <col min="12803" max="12803" width="13.42578125" style="2" bestFit="1" customWidth="1"/>
    <col min="12804" max="12804" width="11.28515625" style="2" customWidth="1"/>
    <col min="12805" max="12805" width="25.42578125" style="2" customWidth="1"/>
    <col min="12806" max="12806" width="3.85546875" style="2" customWidth="1"/>
    <col min="12807" max="12807" width="26.7109375" style="2" customWidth="1"/>
    <col min="12808" max="12808" width="5.42578125" style="2" customWidth="1"/>
    <col min="12809" max="13056" width="11.42578125" style="2"/>
    <col min="13057" max="13057" width="4.5703125" style="2" customWidth="1"/>
    <col min="13058" max="13058" width="56.140625" style="2" customWidth="1"/>
    <col min="13059" max="13059" width="13.42578125" style="2" bestFit="1" customWidth="1"/>
    <col min="13060" max="13060" width="11.28515625" style="2" customWidth="1"/>
    <col min="13061" max="13061" width="25.42578125" style="2" customWidth="1"/>
    <col min="13062" max="13062" width="3.85546875" style="2" customWidth="1"/>
    <col min="13063" max="13063" width="26.7109375" style="2" customWidth="1"/>
    <col min="13064" max="13064" width="5.42578125" style="2" customWidth="1"/>
    <col min="13065" max="13312" width="11.42578125" style="2"/>
    <col min="13313" max="13313" width="4.5703125" style="2" customWidth="1"/>
    <col min="13314" max="13314" width="56.140625" style="2" customWidth="1"/>
    <col min="13315" max="13315" width="13.42578125" style="2" bestFit="1" customWidth="1"/>
    <col min="13316" max="13316" width="11.28515625" style="2" customWidth="1"/>
    <col min="13317" max="13317" width="25.42578125" style="2" customWidth="1"/>
    <col min="13318" max="13318" width="3.85546875" style="2" customWidth="1"/>
    <col min="13319" max="13319" width="26.7109375" style="2" customWidth="1"/>
    <col min="13320" max="13320" width="5.42578125" style="2" customWidth="1"/>
    <col min="13321" max="13568" width="11.42578125" style="2"/>
    <col min="13569" max="13569" width="4.5703125" style="2" customWidth="1"/>
    <col min="13570" max="13570" width="56.140625" style="2" customWidth="1"/>
    <col min="13571" max="13571" width="13.42578125" style="2" bestFit="1" customWidth="1"/>
    <col min="13572" max="13572" width="11.28515625" style="2" customWidth="1"/>
    <col min="13573" max="13573" width="25.42578125" style="2" customWidth="1"/>
    <col min="13574" max="13574" width="3.85546875" style="2" customWidth="1"/>
    <col min="13575" max="13575" width="26.7109375" style="2" customWidth="1"/>
    <col min="13576" max="13576" width="5.42578125" style="2" customWidth="1"/>
    <col min="13577" max="13824" width="11.42578125" style="2"/>
    <col min="13825" max="13825" width="4.5703125" style="2" customWidth="1"/>
    <col min="13826" max="13826" width="56.140625" style="2" customWidth="1"/>
    <col min="13827" max="13827" width="13.42578125" style="2" bestFit="1" customWidth="1"/>
    <col min="13828" max="13828" width="11.28515625" style="2" customWidth="1"/>
    <col min="13829" max="13829" width="25.42578125" style="2" customWidth="1"/>
    <col min="13830" max="13830" width="3.85546875" style="2" customWidth="1"/>
    <col min="13831" max="13831" width="26.7109375" style="2" customWidth="1"/>
    <col min="13832" max="13832" width="5.42578125" style="2" customWidth="1"/>
    <col min="13833" max="14080" width="11.42578125" style="2"/>
    <col min="14081" max="14081" width="4.5703125" style="2" customWidth="1"/>
    <col min="14082" max="14082" width="56.140625" style="2" customWidth="1"/>
    <col min="14083" max="14083" width="13.42578125" style="2" bestFit="1" customWidth="1"/>
    <col min="14084" max="14084" width="11.28515625" style="2" customWidth="1"/>
    <col min="14085" max="14085" width="25.42578125" style="2" customWidth="1"/>
    <col min="14086" max="14086" width="3.85546875" style="2" customWidth="1"/>
    <col min="14087" max="14087" width="26.7109375" style="2" customWidth="1"/>
    <col min="14088" max="14088" width="5.42578125" style="2" customWidth="1"/>
    <col min="14089" max="14336" width="11.42578125" style="2"/>
    <col min="14337" max="14337" width="4.5703125" style="2" customWidth="1"/>
    <col min="14338" max="14338" width="56.140625" style="2" customWidth="1"/>
    <col min="14339" max="14339" width="13.42578125" style="2" bestFit="1" customWidth="1"/>
    <col min="14340" max="14340" width="11.28515625" style="2" customWidth="1"/>
    <col min="14341" max="14341" width="25.42578125" style="2" customWidth="1"/>
    <col min="14342" max="14342" width="3.85546875" style="2" customWidth="1"/>
    <col min="14343" max="14343" width="26.7109375" style="2" customWidth="1"/>
    <col min="14344" max="14344" width="5.42578125" style="2" customWidth="1"/>
    <col min="14345" max="14592" width="11.42578125" style="2"/>
    <col min="14593" max="14593" width="4.5703125" style="2" customWidth="1"/>
    <col min="14594" max="14594" width="56.140625" style="2" customWidth="1"/>
    <col min="14595" max="14595" width="13.42578125" style="2" bestFit="1" customWidth="1"/>
    <col min="14596" max="14596" width="11.28515625" style="2" customWidth="1"/>
    <col min="14597" max="14597" width="25.42578125" style="2" customWidth="1"/>
    <col min="14598" max="14598" width="3.85546875" style="2" customWidth="1"/>
    <col min="14599" max="14599" width="26.7109375" style="2" customWidth="1"/>
    <col min="14600" max="14600" width="5.42578125" style="2" customWidth="1"/>
    <col min="14601" max="14848" width="11.42578125" style="2"/>
    <col min="14849" max="14849" width="4.5703125" style="2" customWidth="1"/>
    <col min="14850" max="14850" width="56.140625" style="2" customWidth="1"/>
    <col min="14851" max="14851" width="13.42578125" style="2" bestFit="1" customWidth="1"/>
    <col min="14852" max="14852" width="11.28515625" style="2" customWidth="1"/>
    <col min="14853" max="14853" width="25.42578125" style="2" customWidth="1"/>
    <col min="14854" max="14854" width="3.85546875" style="2" customWidth="1"/>
    <col min="14855" max="14855" width="26.7109375" style="2" customWidth="1"/>
    <col min="14856" max="14856" width="5.42578125" style="2" customWidth="1"/>
    <col min="14857" max="15104" width="11.42578125" style="2"/>
    <col min="15105" max="15105" width="4.5703125" style="2" customWidth="1"/>
    <col min="15106" max="15106" width="56.140625" style="2" customWidth="1"/>
    <col min="15107" max="15107" width="13.42578125" style="2" bestFit="1" customWidth="1"/>
    <col min="15108" max="15108" width="11.28515625" style="2" customWidth="1"/>
    <col min="15109" max="15109" width="25.42578125" style="2" customWidth="1"/>
    <col min="15110" max="15110" width="3.85546875" style="2" customWidth="1"/>
    <col min="15111" max="15111" width="26.7109375" style="2" customWidth="1"/>
    <col min="15112" max="15112" width="5.42578125" style="2" customWidth="1"/>
    <col min="15113" max="15360" width="11.42578125" style="2"/>
    <col min="15361" max="15361" width="4.5703125" style="2" customWidth="1"/>
    <col min="15362" max="15362" width="56.140625" style="2" customWidth="1"/>
    <col min="15363" max="15363" width="13.42578125" style="2" bestFit="1" customWidth="1"/>
    <col min="15364" max="15364" width="11.28515625" style="2" customWidth="1"/>
    <col min="15365" max="15365" width="25.42578125" style="2" customWidth="1"/>
    <col min="15366" max="15366" width="3.85546875" style="2" customWidth="1"/>
    <col min="15367" max="15367" width="26.7109375" style="2" customWidth="1"/>
    <col min="15368" max="15368" width="5.42578125" style="2" customWidth="1"/>
    <col min="15369" max="15616" width="11.42578125" style="2"/>
    <col min="15617" max="15617" width="4.5703125" style="2" customWidth="1"/>
    <col min="15618" max="15618" width="56.140625" style="2" customWidth="1"/>
    <col min="15619" max="15619" width="13.42578125" style="2" bestFit="1" customWidth="1"/>
    <col min="15620" max="15620" width="11.28515625" style="2" customWidth="1"/>
    <col min="15621" max="15621" width="25.42578125" style="2" customWidth="1"/>
    <col min="15622" max="15622" width="3.85546875" style="2" customWidth="1"/>
    <col min="15623" max="15623" width="26.7109375" style="2" customWidth="1"/>
    <col min="15624" max="15624" width="5.42578125" style="2" customWidth="1"/>
    <col min="15625" max="15872" width="11.42578125" style="2"/>
    <col min="15873" max="15873" width="4.5703125" style="2" customWidth="1"/>
    <col min="15874" max="15874" width="56.140625" style="2" customWidth="1"/>
    <col min="15875" max="15875" width="13.42578125" style="2" bestFit="1" customWidth="1"/>
    <col min="15876" max="15876" width="11.28515625" style="2" customWidth="1"/>
    <col min="15877" max="15877" width="25.42578125" style="2" customWidth="1"/>
    <col min="15878" max="15878" width="3.85546875" style="2" customWidth="1"/>
    <col min="15879" max="15879" width="26.7109375" style="2" customWidth="1"/>
    <col min="15880" max="15880" width="5.42578125" style="2" customWidth="1"/>
    <col min="15881" max="16128" width="11.42578125" style="2"/>
    <col min="16129" max="16129" width="4.5703125" style="2" customWidth="1"/>
    <col min="16130" max="16130" width="56.140625" style="2" customWidth="1"/>
    <col min="16131" max="16131" width="13.42578125" style="2" bestFit="1" customWidth="1"/>
    <col min="16132" max="16132" width="11.28515625" style="2" customWidth="1"/>
    <col min="16133" max="16133" width="25.42578125" style="2" customWidth="1"/>
    <col min="16134" max="16134" width="3.85546875" style="2" customWidth="1"/>
    <col min="16135" max="16135" width="26.7109375" style="2" customWidth="1"/>
    <col min="16136" max="16136" width="5.42578125" style="2" customWidth="1"/>
    <col min="16137" max="16384" width="11.42578125" style="2"/>
  </cols>
  <sheetData>
    <row r="3" spans="1:12" x14ac:dyDescent="0.3">
      <c r="A3" s="1"/>
      <c r="B3" s="263" t="str">
        <f>+'[8]ESTADO FINANCIERO'!I4</f>
        <v>CENTRO MEDICO ENDOCENTRO LTDA</v>
      </c>
      <c r="C3" s="263"/>
      <c r="D3" s="263"/>
      <c r="E3" s="263"/>
      <c r="F3" s="263"/>
      <c r="G3" s="263"/>
      <c r="H3" s="263"/>
    </row>
    <row r="4" spans="1:12" x14ac:dyDescent="0.3">
      <c r="B4" s="263" t="str">
        <f>+'[8]ESTADO FINANCIERO'!I5</f>
        <v>NIT: 830.043.273-1</v>
      </c>
      <c r="C4" s="263"/>
      <c r="D4" s="263"/>
      <c r="E4" s="263"/>
      <c r="F4" s="263"/>
      <c r="G4" s="263"/>
      <c r="H4" s="263"/>
    </row>
    <row r="5" spans="1:12" x14ac:dyDescent="0.3">
      <c r="B5" s="263" t="s">
        <v>357</v>
      </c>
      <c r="C5" s="263"/>
      <c r="D5" s="263"/>
      <c r="E5" s="263"/>
      <c r="F5" s="263"/>
      <c r="G5" s="263"/>
      <c r="H5" s="263"/>
    </row>
    <row r="6" spans="1:12" x14ac:dyDescent="0.3">
      <c r="B6" s="263" t="s">
        <v>0</v>
      </c>
      <c r="C6" s="263"/>
      <c r="D6" s="263"/>
      <c r="E6" s="263"/>
      <c r="F6" s="263"/>
      <c r="G6" s="263"/>
      <c r="H6" s="263"/>
    </row>
    <row r="7" spans="1:12" x14ac:dyDescent="0.3">
      <c r="B7" s="262" t="s">
        <v>1644</v>
      </c>
      <c r="C7" s="262"/>
      <c r="D7" s="262"/>
      <c r="E7" s="262"/>
      <c r="F7" s="262"/>
      <c r="G7" s="262"/>
      <c r="H7" s="262"/>
    </row>
    <row r="8" spans="1:12" x14ac:dyDescent="0.3">
      <c r="B8" s="264"/>
      <c r="C8" s="264"/>
      <c r="D8" s="264"/>
      <c r="E8" s="264"/>
      <c r="F8" s="264"/>
      <c r="G8" s="264"/>
    </row>
    <row r="9" spans="1:12" x14ac:dyDescent="0.3">
      <c r="B9" s="264"/>
      <c r="C9" s="264"/>
      <c r="D9" s="264"/>
      <c r="E9" s="264"/>
      <c r="F9" s="264"/>
      <c r="G9" s="264"/>
    </row>
    <row r="10" spans="1:12" x14ac:dyDescent="0.3">
      <c r="B10" s="264"/>
      <c r="C10" s="264"/>
      <c r="D10" s="264"/>
      <c r="E10" s="264"/>
      <c r="F10" s="264"/>
      <c r="G10" s="264"/>
    </row>
    <row r="11" spans="1:12" ht="24.75" x14ac:dyDescent="0.6">
      <c r="B11" s="3"/>
      <c r="C11" s="3"/>
      <c r="D11" s="3"/>
      <c r="E11" s="4" t="s">
        <v>70</v>
      </c>
      <c r="F11" s="3"/>
      <c r="G11" s="4" t="s">
        <v>1582</v>
      </c>
      <c r="K11" s="112"/>
    </row>
    <row r="12" spans="1:12" ht="22.5" x14ac:dyDescent="0.3">
      <c r="B12" s="5" t="s">
        <v>1</v>
      </c>
      <c r="C12" s="6" t="s">
        <v>2</v>
      </c>
      <c r="D12" s="7"/>
    </row>
    <row r="13" spans="1:12" x14ac:dyDescent="0.3">
      <c r="B13" s="6" t="s">
        <v>3</v>
      </c>
      <c r="E13" s="9">
        <f>10901705707.26-377343426</f>
        <v>10524362281.26</v>
      </c>
      <c r="G13" s="9">
        <v>11915504767</v>
      </c>
      <c r="J13" s="118">
        <f>+(G13-E13)/E13</f>
        <v>0.13218306711249483</v>
      </c>
    </row>
    <row r="14" spans="1:12" x14ac:dyDescent="0.3">
      <c r="B14" s="6" t="s">
        <v>1583</v>
      </c>
      <c r="E14" s="9">
        <v>4436853</v>
      </c>
      <c r="G14" s="9">
        <f>97202945-53621681</f>
        <v>43581264</v>
      </c>
      <c r="J14" s="118"/>
    </row>
    <row r="15" spans="1:12" hidden="1" x14ac:dyDescent="0.3">
      <c r="B15" s="6" t="s">
        <v>328</v>
      </c>
      <c r="E15" s="9">
        <v>0</v>
      </c>
      <c r="G15" s="9"/>
      <c r="J15" s="118" t="e">
        <f t="shared" ref="J15:J16" si="0">+(G15-E15)/E15</f>
        <v>#DIV/0!</v>
      </c>
      <c r="L15" s="180">
        <f>+E13-E15</f>
        <v>10524362281.26</v>
      </c>
    </row>
    <row r="16" spans="1:12" x14ac:dyDescent="0.3">
      <c r="B16" s="6" t="s">
        <v>1585</v>
      </c>
      <c r="C16" s="6" t="s">
        <v>4</v>
      </c>
      <c r="D16" s="6"/>
      <c r="E16" s="10">
        <f>794485716+5467185212</f>
        <v>6261670928</v>
      </c>
      <c r="G16" s="10">
        <v>6998734215</v>
      </c>
      <c r="J16" s="118">
        <f t="shared" si="0"/>
        <v>0.11771031973336558</v>
      </c>
    </row>
    <row r="17" spans="2:10" ht="22.5" x14ac:dyDescent="0.3">
      <c r="B17" s="5" t="s">
        <v>5</v>
      </c>
      <c r="C17" s="7"/>
      <c r="D17" s="7"/>
      <c r="E17" s="11">
        <f>E14+E13-E16-E15</f>
        <v>4267128206.2600002</v>
      </c>
      <c r="G17" s="11">
        <f>G14+G13-G16</f>
        <v>4960351816</v>
      </c>
      <c r="J17" s="118">
        <f>+(G17-E17)/E17</f>
        <v>0.16245671004752582</v>
      </c>
    </row>
    <row r="18" spans="2:10" x14ac:dyDescent="0.3">
      <c r="B18" s="7"/>
      <c r="C18" s="7"/>
      <c r="D18" s="7"/>
      <c r="E18" s="12"/>
      <c r="G18" s="12"/>
      <c r="J18" s="118"/>
    </row>
    <row r="19" spans="2:10" x14ac:dyDescent="0.3">
      <c r="B19" s="6" t="s">
        <v>6</v>
      </c>
      <c r="C19" s="6" t="s">
        <v>7</v>
      </c>
      <c r="D19" s="6"/>
      <c r="E19" s="9">
        <f>280000000+95632714+2508735675</f>
        <v>2884368389</v>
      </c>
      <c r="G19" s="9">
        <f>3424407016</f>
        <v>3424407016</v>
      </c>
      <c r="J19" s="118">
        <f t="shared" ref="J19:J26" si="1">+(G19-E19)/E19</f>
        <v>0.18722942224007297</v>
      </c>
    </row>
    <row r="20" spans="2:10" x14ac:dyDescent="0.3">
      <c r="B20" s="6" t="s">
        <v>8</v>
      </c>
      <c r="E20" s="9">
        <f>60305977+66168254</f>
        <v>126474231</v>
      </c>
      <c r="G20" s="9">
        <v>216310725</v>
      </c>
      <c r="J20" s="118">
        <f t="shared" si="1"/>
        <v>0.71031460946380454</v>
      </c>
    </row>
    <row r="21" spans="2:10" hidden="1" x14ac:dyDescent="0.3">
      <c r="B21" s="6" t="s">
        <v>72</v>
      </c>
      <c r="E21" s="9"/>
      <c r="G21" s="9">
        <v>0</v>
      </c>
      <c r="J21" s="118"/>
    </row>
    <row r="22" spans="2:10" ht="22.5" x14ac:dyDescent="0.3">
      <c r="B22" s="5" t="s">
        <v>9</v>
      </c>
      <c r="C22" s="7"/>
      <c r="D22" s="7"/>
      <c r="E22" s="13">
        <f>E17-E20-E19-E21</f>
        <v>1256285586.2600002</v>
      </c>
      <c r="G22" s="13">
        <f>G17-G20-G19-G21</f>
        <v>1319634075</v>
      </c>
      <c r="J22" s="118"/>
    </row>
    <row r="23" spans="2:10" x14ac:dyDescent="0.3">
      <c r="B23" s="7"/>
      <c r="C23" s="7"/>
      <c r="D23" s="7"/>
      <c r="E23" s="12"/>
      <c r="G23" s="12"/>
      <c r="J23" s="118"/>
    </row>
    <row r="24" spans="2:10" x14ac:dyDescent="0.3">
      <c r="B24" s="6" t="s">
        <v>10</v>
      </c>
      <c r="C24" s="6"/>
      <c r="D24" s="6"/>
      <c r="E24" s="9">
        <v>456288251</v>
      </c>
      <c r="G24" s="9">
        <v>580000000</v>
      </c>
      <c r="J24" s="118">
        <f t="shared" si="1"/>
        <v>0.27112630826867379</v>
      </c>
    </row>
    <row r="25" spans="2:10" x14ac:dyDescent="0.3">
      <c r="B25" s="6"/>
      <c r="C25" s="6"/>
      <c r="D25" s="6"/>
      <c r="E25" s="9">
        <v>0</v>
      </c>
      <c r="G25" s="9"/>
      <c r="J25" s="118"/>
    </row>
    <row r="26" spans="2:10" ht="23.25" thickBot="1" x14ac:dyDescent="0.35">
      <c r="B26" s="5" t="s">
        <v>67</v>
      </c>
      <c r="C26" s="7"/>
      <c r="D26" s="7"/>
      <c r="E26" s="14">
        <f>E22-E24</f>
        <v>799997335.26000023</v>
      </c>
      <c r="G26" s="14">
        <f>+G22-G24</f>
        <v>739634075</v>
      </c>
      <c r="J26" s="118">
        <f t="shared" si="1"/>
        <v>-7.5454326657703283E-2</v>
      </c>
    </row>
    <row r="27" spans="2:10" x14ac:dyDescent="0.3">
      <c r="B27" s="6"/>
      <c r="C27" s="6"/>
      <c r="D27" s="6"/>
      <c r="E27" s="8"/>
      <c r="G27" s="8"/>
      <c r="J27" s="118"/>
    </row>
    <row r="28" spans="2:10" x14ac:dyDescent="0.3">
      <c r="B28" s="6"/>
      <c r="C28" s="6"/>
      <c r="D28" s="6"/>
      <c r="E28" s="8"/>
      <c r="G28" s="8"/>
      <c r="J28" s="118"/>
    </row>
    <row r="29" spans="2:10" ht="23.25" thickBot="1" x14ac:dyDescent="0.35">
      <c r="B29" s="15" t="s">
        <v>11</v>
      </c>
      <c r="C29" s="16"/>
      <c r="D29" s="16"/>
      <c r="E29" s="17">
        <f>E26+E28</f>
        <v>799997335.26000023</v>
      </c>
      <c r="G29" s="17">
        <f>G26+G28</f>
        <v>739634075</v>
      </c>
      <c r="J29" s="118">
        <f>+(G29-E29)/E29</f>
        <v>-7.5454326657703283E-2</v>
      </c>
    </row>
    <row r="30" spans="2:10" ht="21" thickTop="1" x14ac:dyDescent="0.3">
      <c r="B30" s="18"/>
      <c r="C30" s="18"/>
      <c r="D30" s="18"/>
      <c r="E30" s="18"/>
      <c r="J30" s="118"/>
    </row>
    <row r="31" spans="2:10" x14ac:dyDescent="0.3">
      <c r="B31" s="18"/>
      <c r="C31" s="18"/>
      <c r="D31" s="18"/>
      <c r="E31" s="18"/>
    </row>
    <row r="32" spans="2:10" x14ac:dyDescent="0.3">
      <c r="B32" s="18"/>
      <c r="C32" s="18"/>
      <c r="D32" s="18"/>
      <c r="E32" s="18"/>
    </row>
    <row r="33" spans="1:10" x14ac:dyDescent="0.3">
      <c r="B33" s="18"/>
      <c r="C33" s="18"/>
      <c r="D33" s="18"/>
      <c r="E33" s="18"/>
      <c r="J33" s="180">
        <f>+E24</f>
        <v>456288251</v>
      </c>
    </row>
    <row r="34" spans="1:10" x14ac:dyDescent="0.3">
      <c r="B34" s="18"/>
      <c r="C34" s="18"/>
      <c r="D34" s="18"/>
      <c r="E34" s="18"/>
      <c r="J34" s="203">
        <v>456288251</v>
      </c>
    </row>
    <row r="35" spans="1:10" x14ac:dyDescent="0.3">
      <c r="B35" s="18"/>
      <c r="C35" s="18"/>
      <c r="D35" s="18"/>
      <c r="E35" s="18"/>
      <c r="G35" s="180"/>
    </row>
    <row r="36" spans="1:10" x14ac:dyDescent="0.3">
      <c r="B36" s="18"/>
      <c r="C36" s="18"/>
      <c r="D36" s="18"/>
      <c r="E36" s="18"/>
    </row>
    <row r="37" spans="1:10" x14ac:dyDescent="0.3">
      <c r="B37" s="18"/>
      <c r="C37" s="18"/>
      <c r="D37" s="18"/>
      <c r="E37" s="18"/>
    </row>
    <row r="38" spans="1:10" x14ac:dyDescent="0.3">
      <c r="B38" s="18"/>
      <c r="C38" s="18"/>
      <c r="D38" s="18"/>
      <c r="E38" s="18"/>
    </row>
    <row r="39" spans="1:10" x14ac:dyDescent="0.3">
      <c r="B39" s="18"/>
      <c r="C39" s="18"/>
      <c r="D39" s="18"/>
      <c r="E39" s="18"/>
    </row>
    <row r="40" spans="1:10" x14ac:dyDescent="0.3">
      <c r="A40" s="260" t="s">
        <v>316</v>
      </c>
      <c r="B40" s="175"/>
      <c r="C40" s="175" t="s">
        <v>1640</v>
      </c>
      <c r="D40" s="175"/>
      <c r="F40" s="247" t="str">
        <f>+EEFF!K72</f>
        <v>JOHAN ESTIVEN VERGAÑO GUTIERREZ</v>
      </c>
    </row>
    <row r="41" spans="1:10" x14ac:dyDescent="0.3">
      <c r="A41" s="261" t="s">
        <v>12</v>
      </c>
      <c r="B41" s="176"/>
      <c r="C41" s="175" t="s">
        <v>325</v>
      </c>
      <c r="F41" s="175" t="s">
        <v>62</v>
      </c>
    </row>
    <row r="42" spans="1:10" x14ac:dyDescent="0.3">
      <c r="A42" s="261" t="s">
        <v>326</v>
      </c>
      <c r="B42" s="176"/>
      <c r="C42" s="175" t="s">
        <v>1643</v>
      </c>
      <c r="F42" s="175" t="str">
        <f>+EEFF!K74</f>
        <v>T.P. 322813-T</v>
      </c>
    </row>
    <row r="43" spans="1:10" x14ac:dyDescent="0.3">
      <c r="B43" s="18"/>
      <c r="C43" s="18"/>
      <c r="D43" s="18"/>
      <c r="E43" s="18"/>
      <c r="F43" s="175"/>
    </row>
    <row r="44" spans="1:10" x14ac:dyDescent="0.3">
      <c r="B44" s="18"/>
      <c r="C44" s="18"/>
      <c r="D44" s="18"/>
      <c r="E44" s="18"/>
    </row>
    <row r="45" spans="1:10" x14ac:dyDescent="0.3">
      <c r="B45" s="18"/>
      <c r="C45" s="18"/>
      <c r="D45" s="18"/>
      <c r="E45" s="18"/>
    </row>
    <row r="46" spans="1:10" x14ac:dyDescent="0.3">
      <c r="B46" s="18"/>
      <c r="C46" s="18"/>
      <c r="D46" s="18"/>
      <c r="E46" s="19"/>
    </row>
    <row r="47" spans="1:10" x14ac:dyDescent="0.3">
      <c r="B47" s="18"/>
      <c r="C47" s="18"/>
      <c r="D47" s="18"/>
      <c r="E47" s="18"/>
    </row>
    <row r="48" spans="1:10" x14ac:dyDescent="0.3">
      <c r="B48" s="18"/>
      <c r="C48" s="18"/>
      <c r="D48" s="18"/>
      <c r="E48" s="18"/>
    </row>
    <row r="49" spans="2:7" x14ac:dyDescent="0.3">
      <c r="B49" s="18"/>
      <c r="C49" s="18"/>
      <c r="D49" s="18"/>
      <c r="E49" s="18"/>
    </row>
    <row r="50" spans="2:7" x14ac:dyDescent="0.3">
      <c r="B50" s="18"/>
      <c r="C50" s="18"/>
      <c r="D50" s="18"/>
      <c r="E50" s="18"/>
    </row>
    <row r="51" spans="2:7" x14ac:dyDescent="0.3">
      <c r="B51" s="18"/>
      <c r="C51" s="18"/>
      <c r="D51" s="18"/>
      <c r="E51" s="18"/>
    </row>
    <row r="52" spans="2:7" x14ac:dyDescent="0.3">
      <c r="B52" s="18"/>
      <c r="C52" s="18"/>
      <c r="D52" s="18"/>
      <c r="E52" s="18"/>
    </row>
    <row r="53" spans="2:7" x14ac:dyDescent="0.3">
      <c r="B53" s="18"/>
      <c r="C53" s="18"/>
      <c r="D53" s="18"/>
      <c r="E53" s="18"/>
    </row>
    <row r="54" spans="2:7" x14ac:dyDescent="0.3">
      <c r="B54" s="18"/>
      <c r="C54" s="18"/>
      <c r="D54" s="18"/>
      <c r="E54" s="18"/>
    </row>
    <row r="55" spans="2:7" x14ac:dyDescent="0.3">
      <c r="B55" s="18"/>
      <c r="C55" s="18"/>
      <c r="D55" s="18"/>
      <c r="E55" s="18"/>
    </row>
    <row r="56" spans="2:7" x14ac:dyDescent="0.3">
      <c r="B56" s="18"/>
      <c r="C56" s="18"/>
      <c r="D56" s="18"/>
      <c r="E56" s="18"/>
    </row>
    <row r="57" spans="2:7" x14ac:dyDescent="0.3">
      <c r="B57" s="18"/>
      <c r="C57" s="18"/>
      <c r="D57" s="18"/>
      <c r="E57" s="18"/>
    </row>
    <row r="58" spans="2:7" x14ac:dyDescent="0.3">
      <c r="B58" s="18"/>
      <c r="C58" s="18"/>
      <c r="D58" s="18"/>
      <c r="E58" s="18"/>
    </row>
    <row r="59" spans="2:7" x14ac:dyDescent="0.3">
      <c r="B59" s="18"/>
      <c r="C59" s="18"/>
      <c r="D59" s="18"/>
      <c r="E59" s="18"/>
    </row>
    <row r="60" spans="2:7" x14ac:dyDescent="0.3">
      <c r="B60" s="18"/>
      <c r="C60" s="18"/>
      <c r="D60" s="18"/>
      <c r="E60" s="18"/>
    </row>
    <row r="61" spans="2:7" x14ac:dyDescent="0.3">
      <c r="B61" s="18"/>
      <c r="C61" s="18"/>
      <c r="D61" s="18"/>
      <c r="E61" s="18"/>
    </row>
    <row r="62" spans="2:7" x14ac:dyDescent="0.3">
      <c r="B62" s="18"/>
      <c r="C62" s="18"/>
      <c r="D62" s="18"/>
      <c r="E62" s="18"/>
    </row>
    <row r="63" spans="2:7" x14ac:dyDescent="0.3">
      <c r="B63" s="167" t="s">
        <v>316</v>
      </c>
      <c r="C63" s="18"/>
      <c r="D63" s="18"/>
      <c r="E63" s="18"/>
      <c r="F63" s="168"/>
      <c r="G63" s="169" t="s">
        <v>317</v>
      </c>
    </row>
    <row r="64" spans="2:7" x14ac:dyDescent="0.3">
      <c r="B64" s="167" t="s">
        <v>12</v>
      </c>
      <c r="C64" s="18"/>
      <c r="D64" s="18"/>
      <c r="E64" s="18"/>
      <c r="F64" s="168"/>
      <c r="G64" s="169" t="s">
        <v>62</v>
      </c>
    </row>
    <row r="65" spans="2:7" x14ac:dyDescent="0.3">
      <c r="B65" s="167" t="s">
        <v>318</v>
      </c>
      <c r="C65" s="18"/>
      <c r="D65" s="18"/>
      <c r="E65" s="18"/>
      <c r="F65" s="168"/>
      <c r="G65" s="170" t="s">
        <v>319</v>
      </c>
    </row>
    <row r="66" spans="2:7" x14ac:dyDescent="0.3">
      <c r="B66" s="18"/>
      <c r="D66" s="20"/>
    </row>
    <row r="67" spans="2:7" x14ac:dyDescent="0.3">
      <c r="B67" s="18"/>
      <c r="C67" s="18"/>
      <c r="D67" s="18"/>
      <c r="E67" s="18"/>
    </row>
    <row r="68" spans="2:7" x14ac:dyDescent="0.3">
      <c r="B68" s="18"/>
      <c r="C68" s="18"/>
      <c r="D68" s="18"/>
      <c r="E68" s="18"/>
    </row>
    <row r="69" spans="2:7" x14ac:dyDescent="0.3">
      <c r="B69" s="18"/>
      <c r="C69" s="18"/>
      <c r="D69" s="18"/>
      <c r="E69" s="18"/>
    </row>
    <row r="70" spans="2:7" x14ac:dyDescent="0.3">
      <c r="B70" s="18"/>
      <c r="C70" s="18"/>
      <c r="D70" s="18"/>
      <c r="E70" s="18"/>
    </row>
    <row r="71" spans="2:7" x14ac:dyDescent="0.3">
      <c r="F71" s="21"/>
      <c r="G71" s="22"/>
    </row>
    <row r="72" spans="2:7" x14ac:dyDescent="0.3">
      <c r="B72" s="23"/>
      <c r="C72" s="24"/>
      <c r="D72" s="24"/>
      <c r="E72" s="24"/>
      <c r="F72" s="23"/>
    </row>
    <row r="73" spans="2:7" x14ac:dyDescent="0.3">
      <c r="B73" s="23"/>
      <c r="C73" s="24"/>
      <c r="D73" s="24"/>
      <c r="E73" s="24"/>
      <c r="F73" s="23"/>
    </row>
    <row r="74" spans="2:7" x14ac:dyDescent="0.3">
      <c r="B74" s="25"/>
      <c r="C74" s="25"/>
      <c r="D74" s="25"/>
      <c r="E74" s="25"/>
      <c r="F74" s="23"/>
    </row>
    <row r="100" ht="3.75" customHeight="1" x14ac:dyDescent="0.3"/>
    <row r="101" ht="10.5" customHeight="1" x14ac:dyDescent="0.3"/>
  </sheetData>
  <mergeCells count="5">
    <mergeCell ref="B3:H3"/>
    <mergeCell ref="B4:H4"/>
    <mergeCell ref="B5:H5"/>
    <mergeCell ref="B6:H6"/>
    <mergeCell ref="B7:H7"/>
  </mergeCells>
  <pageMargins left="0.25" right="0.25" top="0.75" bottom="0.75" header="0.3" footer="0.3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B1DA-CEC3-4352-B52D-FE1864C69AB5}">
  <dimension ref="A1"/>
  <sheetViews>
    <sheetView workbookViewId="0">
      <selection activeCell="D32" sqref="D3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868D-C236-4623-8FF8-47DBD84A1471}">
  <dimension ref="B1:M73"/>
  <sheetViews>
    <sheetView showGridLines="0" zoomScale="65" zoomScaleNormal="100" workbookViewId="0">
      <selection activeCell="C70" sqref="C70"/>
    </sheetView>
  </sheetViews>
  <sheetFormatPr baseColWidth="10" defaultColWidth="11.42578125" defaultRowHeight="15" x14ac:dyDescent="0.2"/>
  <cols>
    <col min="1" max="1" width="7.7109375" style="218" customWidth="1"/>
    <col min="2" max="2" width="54.28515625" style="218" customWidth="1"/>
    <col min="3" max="3" width="17" style="218" customWidth="1"/>
    <col min="4" max="4" width="20.140625" style="218" customWidth="1"/>
    <col min="5" max="5" width="16.7109375" style="218" customWidth="1"/>
    <col min="6" max="6" width="17.85546875" style="218" customWidth="1"/>
    <col min="7" max="7" width="19.85546875" style="218" customWidth="1"/>
    <col min="8" max="9" width="16.7109375" style="218" customWidth="1"/>
    <col min="10" max="10" width="22.28515625" style="218" customWidth="1"/>
    <col min="11" max="11" width="22.7109375" style="218" customWidth="1"/>
    <col min="12" max="12" width="15.28515625" style="218" bestFit="1" customWidth="1"/>
    <col min="13" max="13" width="18.5703125" style="218" bestFit="1" customWidth="1"/>
    <col min="14" max="16384" width="11.42578125" style="218"/>
  </cols>
  <sheetData>
    <row r="1" spans="2:12" ht="8.25" customHeight="1" x14ac:dyDescent="0.2"/>
    <row r="2" spans="2:12" ht="8.25" customHeight="1" x14ac:dyDescent="0.2"/>
    <row r="3" spans="2:12" ht="15.75" x14ac:dyDescent="0.25">
      <c r="B3" s="255" t="s">
        <v>13</v>
      </c>
      <c r="C3" s="255"/>
      <c r="D3" s="255"/>
      <c r="E3" s="255"/>
      <c r="F3" s="255"/>
      <c r="G3" s="255"/>
      <c r="H3" s="255"/>
      <c r="I3" s="255"/>
      <c r="J3" s="255"/>
      <c r="K3" s="255"/>
    </row>
    <row r="4" spans="2:12" ht="15.75" x14ac:dyDescent="0.25">
      <c r="B4" s="256" t="s">
        <v>1592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2:12" x14ac:dyDescent="0.2">
      <c r="B5" s="257" t="s">
        <v>1619</v>
      </c>
      <c r="C5" s="257"/>
      <c r="D5" s="257"/>
      <c r="E5" s="257"/>
      <c r="F5" s="257"/>
      <c r="G5" s="257"/>
      <c r="H5" s="257"/>
      <c r="I5" s="257"/>
      <c r="J5" s="257"/>
      <c r="K5" s="257"/>
    </row>
    <row r="6" spans="2:12" x14ac:dyDescent="0.2">
      <c r="B6" s="257" t="s">
        <v>0</v>
      </c>
      <c r="C6" s="257"/>
      <c r="D6" s="257"/>
      <c r="E6" s="257"/>
      <c r="F6" s="257"/>
      <c r="G6" s="257"/>
      <c r="H6" s="257"/>
      <c r="I6" s="257"/>
      <c r="J6" s="257"/>
      <c r="K6" s="257"/>
    </row>
    <row r="8" spans="2:12" ht="47.25" x14ac:dyDescent="0.2">
      <c r="B8" s="219" t="s">
        <v>1593</v>
      </c>
      <c r="C8" s="219" t="s">
        <v>16</v>
      </c>
      <c r="D8" s="220" t="s">
        <v>1594</v>
      </c>
      <c r="E8" s="220" t="s">
        <v>1595</v>
      </c>
      <c r="F8" s="220" t="s">
        <v>1596</v>
      </c>
      <c r="G8" s="220" t="s">
        <v>1597</v>
      </c>
      <c r="H8" s="220" t="s">
        <v>58</v>
      </c>
      <c r="I8" s="220" t="s">
        <v>1598</v>
      </c>
      <c r="J8" s="220" t="s">
        <v>1624</v>
      </c>
      <c r="K8" s="221" t="s">
        <v>1599</v>
      </c>
    </row>
    <row r="9" spans="2:12" ht="20.25" customHeight="1" x14ac:dyDescent="0.25">
      <c r="B9" s="222" t="s">
        <v>1600</v>
      </c>
      <c r="C9" s="223"/>
      <c r="D9" s="224">
        <f>+'[7]Datos ejercicio-individual'!F10</f>
        <v>41800000</v>
      </c>
      <c r="E9" s="224">
        <f>+'[7]Datos ejercicio-individual'!F11</f>
        <v>0</v>
      </c>
      <c r="F9" s="224"/>
      <c r="G9" s="224">
        <f>+'[7]Datos ejercicio-individual'!F12</f>
        <v>23181689</v>
      </c>
      <c r="H9" s="224"/>
      <c r="I9" s="224">
        <f>+EEFF!H63</f>
        <v>9262597</v>
      </c>
      <c r="J9" s="224">
        <f>+EEFF!H60+EEFF!H61</f>
        <v>3050072728.2600002</v>
      </c>
      <c r="K9" s="225">
        <f>SUM(D9:J9)</f>
        <v>3124317014.2600002</v>
      </c>
    </row>
    <row r="10" spans="2:12" ht="20.25" customHeight="1" x14ac:dyDescent="0.25">
      <c r="B10" s="222" t="s">
        <v>1601</v>
      </c>
      <c r="C10" s="223"/>
      <c r="D10" s="224"/>
      <c r="E10" s="224"/>
      <c r="F10" s="224"/>
      <c r="G10" s="224"/>
      <c r="H10" s="224"/>
      <c r="I10" s="224"/>
      <c r="J10" s="224"/>
      <c r="K10" s="225">
        <f t="shared" ref="K10:K11" si="0">SUM(D10:J10)</f>
        <v>0</v>
      </c>
    </row>
    <row r="11" spans="2:12" ht="20.25" customHeight="1" x14ac:dyDescent="0.25">
      <c r="B11" s="222" t="s">
        <v>1602</v>
      </c>
      <c r="C11" s="223"/>
      <c r="D11" s="224"/>
      <c r="E11" s="224"/>
      <c r="F11" s="224"/>
      <c r="G11" s="224"/>
      <c r="H11" s="224"/>
      <c r="I11" s="224"/>
      <c r="J11" s="224"/>
      <c r="K11" s="225">
        <f t="shared" si="0"/>
        <v>0</v>
      </c>
    </row>
    <row r="12" spans="2:12" ht="39" customHeight="1" x14ac:dyDescent="0.2">
      <c r="B12" s="226" t="s">
        <v>1626</v>
      </c>
      <c r="C12" s="227"/>
      <c r="D12" s="228">
        <f t="shared" ref="D12:K12" si="1">D9+D10+D11</f>
        <v>41800000</v>
      </c>
      <c r="E12" s="228">
        <f t="shared" si="1"/>
        <v>0</v>
      </c>
      <c r="F12" s="228">
        <f t="shared" si="1"/>
        <v>0</v>
      </c>
      <c r="G12" s="228">
        <f t="shared" si="1"/>
        <v>23181689</v>
      </c>
      <c r="H12" s="228">
        <f t="shared" si="1"/>
        <v>0</v>
      </c>
      <c r="I12" s="228">
        <f t="shared" si="1"/>
        <v>9262597</v>
      </c>
      <c r="J12" s="228">
        <f t="shared" si="1"/>
        <v>3050072728.2600002</v>
      </c>
      <c r="K12" s="228">
        <f t="shared" si="1"/>
        <v>3124317014.2600002</v>
      </c>
      <c r="L12" s="246">
        <f>+K12-'[7]Datos ejercicio-individual'!F17</f>
        <v>38.260000228881836</v>
      </c>
    </row>
    <row r="13" spans="2:12" ht="20.25" customHeight="1" x14ac:dyDescent="0.2">
      <c r="B13" s="229"/>
      <c r="C13" s="230"/>
      <c r="D13" s="231"/>
      <c r="E13" s="231"/>
      <c r="F13" s="231"/>
      <c r="G13" s="231"/>
      <c r="H13" s="231"/>
      <c r="I13" s="231"/>
      <c r="J13" s="231"/>
      <c r="K13" s="231"/>
    </row>
    <row r="14" spans="2:12" ht="20.25" customHeight="1" x14ac:dyDescent="0.25">
      <c r="B14" s="226" t="s">
        <v>1620</v>
      </c>
      <c r="C14" s="227"/>
      <c r="D14" s="232">
        <f>SUM(D15:D19)</f>
        <v>0</v>
      </c>
      <c r="E14" s="232">
        <f t="shared" ref="E14:K14" si="2">SUM(E15:E19)</f>
        <v>0</v>
      </c>
      <c r="F14" s="232">
        <f t="shared" si="2"/>
        <v>0</v>
      </c>
      <c r="G14" s="232">
        <f t="shared" si="2"/>
        <v>0</v>
      </c>
      <c r="H14" s="232">
        <f t="shared" si="2"/>
        <v>0</v>
      </c>
      <c r="I14" s="232">
        <f t="shared" si="2"/>
        <v>0</v>
      </c>
      <c r="J14" s="232">
        <f t="shared" si="2"/>
        <v>739634075</v>
      </c>
      <c r="K14" s="232">
        <f t="shared" si="2"/>
        <v>739634075</v>
      </c>
    </row>
    <row r="15" spans="2:12" ht="20.25" customHeight="1" x14ac:dyDescent="0.25">
      <c r="B15" s="222" t="s">
        <v>1625</v>
      </c>
      <c r="C15" s="223"/>
      <c r="D15" s="233"/>
      <c r="E15" s="233"/>
      <c r="F15" s="233"/>
      <c r="G15" s="233"/>
      <c r="H15" s="233"/>
      <c r="I15" s="233"/>
      <c r="J15" s="224">
        <f>+EEFF!K61</f>
        <v>739634075</v>
      </c>
      <c r="K15" s="225">
        <f>SUM(D15:J15)</f>
        <v>739634075</v>
      </c>
    </row>
    <row r="16" spans="2:12" ht="30.75" customHeight="1" x14ac:dyDescent="0.25">
      <c r="B16" s="222" t="s">
        <v>1627</v>
      </c>
      <c r="C16" s="223"/>
      <c r="D16" s="233"/>
      <c r="E16" s="233"/>
      <c r="F16" s="233"/>
      <c r="G16" s="233"/>
      <c r="H16" s="233"/>
      <c r="I16" s="233"/>
      <c r="J16" s="233"/>
      <c r="K16" s="225">
        <f t="shared" ref="K16:K19" si="3">SUM(D16:J16)</f>
        <v>0</v>
      </c>
    </row>
    <row r="17" spans="2:13" ht="20.25" customHeight="1" x14ac:dyDescent="0.25">
      <c r="B17" s="222" t="s">
        <v>1628</v>
      </c>
      <c r="C17" s="223"/>
      <c r="D17" s="233"/>
      <c r="E17" s="233"/>
      <c r="F17" s="233"/>
      <c r="G17" s="233"/>
      <c r="H17" s="233"/>
      <c r="I17" s="233"/>
      <c r="J17" s="233"/>
      <c r="K17" s="225">
        <f t="shared" si="3"/>
        <v>0</v>
      </c>
    </row>
    <row r="18" spans="2:13" ht="31.5" customHeight="1" x14ac:dyDescent="0.25">
      <c r="B18" s="222" t="s">
        <v>1603</v>
      </c>
      <c r="C18" s="223"/>
      <c r="D18" s="233"/>
      <c r="E18" s="233"/>
      <c r="F18" s="233"/>
      <c r="G18" s="233"/>
      <c r="H18" s="233"/>
      <c r="I18" s="233"/>
      <c r="J18" s="233"/>
      <c r="K18" s="225">
        <f t="shared" si="3"/>
        <v>0</v>
      </c>
    </row>
    <row r="19" spans="2:13" ht="47.25" customHeight="1" x14ac:dyDescent="0.25">
      <c r="B19" s="222" t="s">
        <v>1604</v>
      </c>
      <c r="C19" s="223"/>
      <c r="D19" s="233"/>
      <c r="E19" s="233"/>
      <c r="F19" s="233"/>
      <c r="G19" s="233"/>
      <c r="H19" s="233"/>
      <c r="I19" s="224">
        <f>+'[7]Datos ejercicio-individual'!E14-'[7]Datos ejercicio-individual'!F14</f>
        <v>0</v>
      </c>
      <c r="J19" s="233"/>
      <c r="K19" s="225">
        <f t="shared" si="3"/>
        <v>0</v>
      </c>
    </row>
    <row r="20" spans="2:13" ht="20.25" customHeight="1" x14ac:dyDescent="0.2">
      <c r="C20" s="231"/>
      <c r="D20" s="231"/>
      <c r="E20" s="231"/>
      <c r="F20" s="231"/>
      <c r="G20" s="231"/>
      <c r="H20" s="231"/>
      <c r="I20" s="231"/>
      <c r="J20" s="231"/>
      <c r="K20" s="231"/>
    </row>
    <row r="21" spans="2:13" ht="37.5" customHeight="1" x14ac:dyDescent="0.25">
      <c r="B21" s="234" t="s">
        <v>1605</v>
      </c>
      <c r="C21" s="235"/>
      <c r="D21" s="224"/>
      <c r="E21" s="224"/>
      <c r="F21" s="224"/>
      <c r="G21" s="224"/>
      <c r="H21" s="224"/>
      <c r="I21" s="224"/>
      <c r="J21" s="224"/>
      <c r="K21" s="225"/>
    </row>
    <row r="22" spans="2:13" ht="18.75" customHeight="1" x14ac:dyDescent="0.25">
      <c r="B22" s="222" t="s">
        <v>1606</v>
      </c>
      <c r="C22" s="223"/>
      <c r="D22" s="224">
        <f>+'[7]Datos ejercicio-individual'!F22</f>
        <v>0</v>
      </c>
      <c r="E22" s="224">
        <f>+'[7]Datos ejercicio-individual'!F23</f>
        <v>0</v>
      </c>
      <c r="F22" s="224"/>
      <c r="G22" s="224"/>
      <c r="H22" s="224"/>
      <c r="I22" s="224"/>
      <c r="J22" s="224"/>
      <c r="K22" s="225">
        <f>SUM(D22:J22)</f>
        <v>0</v>
      </c>
    </row>
    <row r="23" spans="2:13" ht="18.75" customHeight="1" x14ac:dyDescent="0.25">
      <c r="B23" s="222" t="s">
        <v>1607</v>
      </c>
      <c r="C23" s="223"/>
      <c r="D23" s="224"/>
      <c r="E23" s="224"/>
      <c r="F23" s="224"/>
      <c r="G23" s="224"/>
      <c r="H23" s="224"/>
      <c r="I23" s="224"/>
      <c r="J23" s="224">
        <f>-394980000-38</f>
        <v>-394980038</v>
      </c>
      <c r="K23" s="225">
        <f t="shared" ref="K23:K30" si="4">SUM(D23:J23)</f>
        <v>-394980038</v>
      </c>
      <c r="M23" s="231"/>
    </row>
    <row r="24" spans="2:13" ht="18.75" customHeight="1" x14ac:dyDescent="0.25">
      <c r="B24" s="222" t="s">
        <v>1608</v>
      </c>
      <c r="C24" s="223"/>
      <c r="D24" s="224"/>
      <c r="E24" s="224"/>
      <c r="F24" s="224"/>
      <c r="G24" s="224"/>
      <c r="H24" s="224"/>
      <c r="I24" s="224"/>
      <c r="J24" s="224"/>
      <c r="K24" s="225">
        <f t="shared" si="4"/>
        <v>0</v>
      </c>
    </row>
    <row r="25" spans="2:13" ht="18.75" customHeight="1" x14ac:dyDescent="0.25">
      <c r="B25" s="222" t="s">
        <v>1609</v>
      </c>
      <c r="C25" s="223"/>
      <c r="D25" s="224">
        <f>+'[7]Datos ejercicio-individual'!D29</f>
        <v>0</v>
      </c>
      <c r="E25" s="224">
        <f>-D25</f>
        <v>0</v>
      </c>
      <c r="F25" s="224"/>
      <c r="G25" s="224"/>
      <c r="H25" s="224"/>
      <c r="I25" s="224"/>
      <c r="J25" s="224"/>
      <c r="K25" s="225">
        <f t="shared" si="4"/>
        <v>0</v>
      </c>
    </row>
    <row r="26" spans="2:13" ht="18.75" customHeight="1" x14ac:dyDescent="0.25">
      <c r="B26" s="222" t="s">
        <v>1629</v>
      </c>
      <c r="C26" s="223"/>
      <c r="D26" s="224"/>
      <c r="E26" s="224"/>
      <c r="F26" s="224"/>
      <c r="G26" s="224">
        <f>+'[7]Datos ejercicio-individual'!D31</f>
        <v>0</v>
      </c>
      <c r="H26" s="224"/>
      <c r="I26" s="224"/>
      <c r="J26" s="224">
        <f>-G26</f>
        <v>0</v>
      </c>
      <c r="K26" s="225">
        <f t="shared" si="4"/>
        <v>0</v>
      </c>
    </row>
    <row r="27" spans="2:13" ht="18.75" customHeight="1" x14ac:dyDescent="0.25">
      <c r="B27" s="222" t="s">
        <v>1630</v>
      </c>
      <c r="C27" s="223"/>
      <c r="D27" s="224"/>
      <c r="E27" s="224"/>
      <c r="F27" s="224"/>
      <c r="G27" s="224"/>
      <c r="H27" s="224"/>
      <c r="I27" s="224"/>
      <c r="J27" s="224"/>
      <c r="K27" s="225">
        <f t="shared" si="4"/>
        <v>0</v>
      </c>
    </row>
    <row r="28" spans="2:13" ht="38.25" customHeight="1" x14ac:dyDescent="0.25">
      <c r="B28" s="222" t="s">
        <v>1631</v>
      </c>
      <c r="C28" s="223"/>
      <c r="D28" s="224"/>
      <c r="E28" s="224"/>
      <c r="F28" s="224"/>
      <c r="G28" s="224"/>
      <c r="H28" s="224"/>
      <c r="I28" s="224"/>
      <c r="J28" s="224"/>
      <c r="K28" s="225">
        <f t="shared" si="4"/>
        <v>0</v>
      </c>
    </row>
    <row r="29" spans="2:13" ht="38.25" customHeight="1" x14ac:dyDescent="0.25">
      <c r="B29" s="222" t="s">
        <v>1636</v>
      </c>
      <c r="C29" s="223"/>
      <c r="D29" s="224"/>
      <c r="E29" s="224"/>
      <c r="F29" s="224"/>
      <c r="G29" s="224"/>
      <c r="H29" s="224"/>
      <c r="I29" s="224"/>
      <c r="J29" s="224"/>
      <c r="K29" s="225">
        <f t="shared" si="4"/>
        <v>0</v>
      </c>
    </row>
    <row r="30" spans="2:13" ht="45.75" customHeight="1" x14ac:dyDescent="0.25">
      <c r="B30" s="236" t="s">
        <v>1635</v>
      </c>
      <c r="C30" s="237"/>
      <c r="D30" s="224"/>
      <c r="E30" s="224"/>
      <c r="F30" s="224"/>
      <c r="G30" s="224"/>
      <c r="H30" s="224"/>
      <c r="I30" s="224"/>
      <c r="J30" s="224"/>
      <c r="K30" s="225">
        <f t="shared" si="4"/>
        <v>0</v>
      </c>
    </row>
    <row r="31" spans="2:13" ht="20.25" customHeight="1" x14ac:dyDescent="0.2">
      <c r="C31" s="231"/>
      <c r="D31" s="231"/>
      <c r="E31" s="231"/>
      <c r="F31" s="231"/>
      <c r="G31" s="231"/>
      <c r="H31" s="231"/>
      <c r="I31" s="231"/>
      <c r="J31" s="231"/>
      <c r="K31" s="231"/>
    </row>
    <row r="32" spans="2:13" ht="20.25" customHeight="1" x14ac:dyDescent="0.25">
      <c r="B32" s="226" t="s">
        <v>1621</v>
      </c>
      <c r="C32" s="227"/>
      <c r="D32" s="232">
        <f t="shared" ref="D32:I32" si="5">D12+D14+SUM(D22:D30)</f>
        <v>41800000</v>
      </c>
      <c r="E32" s="232">
        <f>E12+E14+SUM(E22:E30)</f>
        <v>0</v>
      </c>
      <c r="F32" s="232">
        <f t="shared" si="5"/>
        <v>0</v>
      </c>
      <c r="G32" s="232">
        <f t="shared" si="5"/>
        <v>23181689</v>
      </c>
      <c r="H32" s="232">
        <f t="shared" si="5"/>
        <v>0</v>
      </c>
      <c r="I32" s="232">
        <f t="shared" si="5"/>
        <v>9262597</v>
      </c>
      <c r="J32" s="232">
        <f>J12+J14+SUM(J22:J30)</f>
        <v>3394726765.2600002</v>
      </c>
      <c r="K32" s="232">
        <f>K12+K14+SUM(K22:K30)</f>
        <v>3468971051.2600002</v>
      </c>
      <c r="L32" s="246"/>
    </row>
    <row r="33" spans="2:11" hidden="1" x14ac:dyDescent="0.2">
      <c r="C33" s="231"/>
      <c r="D33" s="231"/>
      <c r="E33" s="231"/>
      <c r="F33" s="231"/>
      <c r="G33" s="231"/>
      <c r="H33" s="231"/>
      <c r="I33" s="231"/>
      <c r="J33" s="231"/>
      <c r="K33" s="231"/>
    </row>
    <row r="34" spans="2:11" ht="15.75" hidden="1" x14ac:dyDescent="0.25">
      <c r="B34" s="222" t="s">
        <v>1622</v>
      </c>
      <c r="C34" s="223"/>
      <c r="D34" s="224">
        <v>41800000</v>
      </c>
      <c r="E34" s="224"/>
      <c r="F34" s="224"/>
      <c r="G34" s="224">
        <v>23181689</v>
      </c>
      <c r="H34" s="224"/>
      <c r="I34" s="224">
        <v>9262597</v>
      </c>
      <c r="J34" s="224">
        <v>1507029199</v>
      </c>
      <c r="K34" s="225">
        <f>SUM(D34:J34)</f>
        <v>1581273485</v>
      </c>
    </row>
    <row r="35" spans="2:11" ht="15.75" hidden="1" x14ac:dyDescent="0.25">
      <c r="B35" s="222" t="s">
        <v>1601</v>
      </c>
      <c r="C35" s="223"/>
      <c r="D35" s="224"/>
      <c r="E35" s="224"/>
      <c r="F35" s="224"/>
      <c r="G35" s="224"/>
      <c r="H35" s="224"/>
      <c r="I35" s="224"/>
      <c r="J35" s="224"/>
      <c r="K35" s="225">
        <f t="shared" ref="K35:K36" si="6">SUM(D35:J35)</f>
        <v>0</v>
      </c>
    </row>
    <row r="36" spans="2:11" ht="15.75" hidden="1" x14ac:dyDescent="0.25">
      <c r="B36" s="222" t="s">
        <v>1602</v>
      </c>
      <c r="C36" s="223"/>
      <c r="D36" s="224"/>
      <c r="E36" s="224"/>
      <c r="F36" s="224"/>
      <c r="G36" s="224"/>
      <c r="H36" s="224"/>
      <c r="I36" s="224"/>
      <c r="J36" s="224"/>
      <c r="K36" s="225">
        <f t="shared" si="6"/>
        <v>0</v>
      </c>
    </row>
    <row r="37" spans="2:11" ht="37.5" hidden="1" customHeight="1" x14ac:dyDescent="0.2">
      <c r="B37" s="226" t="s">
        <v>1623</v>
      </c>
      <c r="C37" s="227"/>
      <c r="D37" s="228">
        <f>D34+D35+D36</f>
        <v>41800000</v>
      </c>
      <c r="E37" s="228">
        <f>E34+E35+E36</f>
        <v>0</v>
      </c>
      <c r="F37" s="228">
        <f t="shared" ref="F37" si="7">F34+F35+F36</f>
        <v>0</v>
      </c>
      <c r="G37" s="228">
        <f>G34+G35+G36</f>
        <v>23181689</v>
      </c>
      <c r="H37" s="228">
        <f>H34+H35+H36</f>
        <v>0</v>
      </c>
      <c r="I37" s="228">
        <f>I34+I35+I36</f>
        <v>9262597</v>
      </c>
      <c r="J37" s="228">
        <f>J34+J35+J36</f>
        <v>1507029199</v>
      </c>
      <c r="K37" s="228">
        <f>K34+K35+K36</f>
        <v>1581273485</v>
      </c>
    </row>
    <row r="38" spans="2:11" hidden="1" x14ac:dyDescent="0.2">
      <c r="B38" s="229"/>
      <c r="C38" s="230"/>
      <c r="D38" s="231"/>
      <c r="E38" s="231"/>
      <c r="F38" s="231"/>
      <c r="G38" s="231"/>
      <c r="H38" s="231"/>
      <c r="I38" s="231"/>
      <c r="J38" s="231"/>
      <c r="K38" s="231"/>
    </row>
    <row r="39" spans="2:11" ht="15.75" hidden="1" x14ac:dyDescent="0.25">
      <c r="B39" s="226" t="s">
        <v>1610</v>
      </c>
      <c r="C39" s="227"/>
      <c r="D39" s="232">
        <f>SUM(D40:D44)</f>
        <v>0</v>
      </c>
      <c r="E39" s="232">
        <f t="shared" ref="E39:K39" si="8">SUM(E40:E44)</f>
        <v>0</v>
      </c>
      <c r="F39" s="232">
        <f t="shared" si="8"/>
        <v>0</v>
      </c>
      <c r="G39" s="232">
        <f t="shared" si="8"/>
        <v>0</v>
      </c>
      <c r="H39" s="232">
        <f t="shared" si="8"/>
        <v>0</v>
      </c>
      <c r="I39" s="232">
        <f t="shared" si="8"/>
        <v>0</v>
      </c>
      <c r="J39" s="232">
        <f>SUM(J40:J44)</f>
        <v>743046194</v>
      </c>
      <c r="K39" s="232">
        <f t="shared" si="8"/>
        <v>743046194</v>
      </c>
    </row>
    <row r="40" spans="2:11" ht="15.75" hidden="1" x14ac:dyDescent="0.25">
      <c r="B40" s="222" t="s">
        <v>1625</v>
      </c>
      <c r="C40" s="223"/>
      <c r="D40" s="233"/>
      <c r="E40" s="233"/>
      <c r="F40" s="233"/>
      <c r="G40" s="233"/>
      <c r="H40" s="233"/>
      <c r="I40" s="233"/>
      <c r="J40" s="233">
        <v>743046194</v>
      </c>
      <c r="K40" s="225">
        <f>SUM(D40:J40)</f>
        <v>743046194</v>
      </c>
    </row>
    <row r="41" spans="2:11" ht="30" hidden="1" x14ac:dyDescent="0.25">
      <c r="B41" s="222" t="s">
        <v>1627</v>
      </c>
      <c r="C41" s="223"/>
      <c r="D41" s="233"/>
      <c r="E41" s="233"/>
      <c r="F41" s="233"/>
      <c r="G41" s="233"/>
      <c r="H41" s="233"/>
      <c r="I41" s="233"/>
      <c r="J41" s="233"/>
      <c r="K41" s="225">
        <f t="shared" ref="K41:K44" si="9">SUM(D41:J41)</f>
        <v>0</v>
      </c>
    </row>
    <row r="42" spans="2:11" ht="15.75" hidden="1" x14ac:dyDescent="0.25">
      <c r="B42" s="222" t="s">
        <v>1628</v>
      </c>
      <c r="C42" s="223"/>
      <c r="D42" s="233"/>
      <c r="E42" s="233"/>
      <c r="F42" s="233"/>
      <c r="G42" s="233"/>
      <c r="H42" s="233"/>
      <c r="I42" s="233"/>
      <c r="J42" s="233"/>
      <c r="K42" s="225">
        <f t="shared" si="9"/>
        <v>0</v>
      </c>
    </row>
    <row r="43" spans="2:11" ht="30" hidden="1" x14ac:dyDescent="0.25">
      <c r="B43" s="222" t="s">
        <v>1634</v>
      </c>
      <c r="C43" s="223"/>
      <c r="D43" s="233"/>
      <c r="E43" s="233"/>
      <c r="F43" s="233"/>
      <c r="G43" s="233"/>
      <c r="H43" s="233"/>
      <c r="I43" s="233"/>
      <c r="J43" s="233"/>
      <c r="K43" s="225">
        <f t="shared" si="9"/>
        <v>0</v>
      </c>
    </row>
    <row r="44" spans="2:11" ht="45" hidden="1" x14ac:dyDescent="0.25">
      <c r="B44" s="222" t="s">
        <v>1604</v>
      </c>
      <c r="C44" s="223"/>
      <c r="D44" s="233"/>
      <c r="E44" s="233"/>
      <c r="F44" s="233"/>
      <c r="G44" s="233"/>
      <c r="H44" s="233"/>
      <c r="I44" s="233"/>
      <c r="J44" s="233"/>
      <c r="K44" s="225">
        <f t="shared" si="9"/>
        <v>0</v>
      </c>
    </row>
    <row r="45" spans="2:11" hidden="1" x14ac:dyDescent="0.2">
      <c r="C45" s="231"/>
      <c r="D45" s="231"/>
      <c r="E45" s="231"/>
      <c r="F45" s="231"/>
      <c r="G45" s="231"/>
      <c r="H45" s="231"/>
      <c r="I45" s="231"/>
      <c r="J45" s="231"/>
      <c r="K45" s="231"/>
    </row>
    <row r="46" spans="2:11" ht="15.75" hidden="1" x14ac:dyDescent="0.25">
      <c r="B46" s="234" t="s">
        <v>1611</v>
      </c>
      <c r="C46" s="235"/>
      <c r="D46" s="224"/>
      <c r="E46" s="224"/>
      <c r="F46" s="224"/>
      <c r="G46" s="224"/>
      <c r="H46" s="224"/>
      <c r="I46" s="224"/>
      <c r="J46" s="224"/>
      <c r="K46" s="225"/>
    </row>
    <row r="47" spans="2:11" ht="18.75" hidden="1" customHeight="1" x14ac:dyDescent="0.25">
      <c r="B47" s="222" t="s">
        <v>1606</v>
      </c>
      <c r="C47" s="223"/>
      <c r="D47" s="224"/>
      <c r="E47" s="224"/>
      <c r="F47" s="224"/>
      <c r="G47" s="224"/>
      <c r="H47" s="224"/>
      <c r="I47" s="224"/>
      <c r="J47" s="224"/>
      <c r="K47" s="225">
        <f>SUM(D47:J47)</f>
        <v>0</v>
      </c>
    </row>
    <row r="48" spans="2:11" ht="18.75" hidden="1" customHeight="1" x14ac:dyDescent="0.25">
      <c r="B48" s="222" t="s">
        <v>1607</v>
      </c>
      <c r="C48" s="223"/>
      <c r="D48" s="224"/>
      <c r="E48" s="224"/>
      <c r="F48" s="224"/>
      <c r="G48" s="224"/>
      <c r="H48" s="224"/>
      <c r="I48" s="224"/>
      <c r="J48" s="224"/>
      <c r="K48" s="225">
        <f t="shared" ref="K48:K55" si="10">SUM(D48:J48)</f>
        <v>0</v>
      </c>
    </row>
    <row r="49" spans="2:11" ht="18.75" hidden="1" customHeight="1" x14ac:dyDescent="0.25">
      <c r="B49" s="222" t="s">
        <v>1608</v>
      </c>
      <c r="C49" s="223"/>
      <c r="D49" s="224"/>
      <c r="E49" s="224"/>
      <c r="F49" s="224"/>
      <c r="G49" s="224"/>
      <c r="H49" s="224"/>
      <c r="I49" s="224"/>
      <c r="J49" s="224"/>
      <c r="K49" s="225">
        <f t="shared" si="10"/>
        <v>0</v>
      </c>
    </row>
    <row r="50" spans="2:11" ht="18.75" hidden="1" customHeight="1" x14ac:dyDescent="0.25">
      <c r="B50" s="222" t="s">
        <v>1609</v>
      </c>
      <c r="C50" s="223"/>
      <c r="D50" s="224"/>
      <c r="E50" s="224"/>
      <c r="F50" s="224"/>
      <c r="G50" s="224"/>
      <c r="H50" s="224"/>
      <c r="I50" s="224"/>
      <c r="J50" s="224"/>
      <c r="K50" s="225">
        <f t="shared" si="10"/>
        <v>0</v>
      </c>
    </row>
    <row r="51" spans="2:11" ht="18.75" hidden="1" customHeight="1" x14ac:dyDescent="0.25">
      <c r="B51" s="222" t="s">
        <v>1629</v>
      </c>
      <c r="C51" s="223"/>
      <c r="D51" s="224"/>
      <c r="E51" s="224"/>
      <c r="F51" s="224"/>
      <c r="G51" s="224"/>
      <c r="H51" s="224"/>
      <c r="I51" s="224"/>
      <c r="J51" s="224"/>
      <c r="K51" s="225">
        <f t="shared" si="10"/>
        <v>0</v>
      </c>
    </row>
    <row r="52" spans="2:11" ht="18.75" hidden="1" customHeight="1" x14ac:dyDescent="0.25">
      <c r="B52" s="222" t="s">
        <v>1630</v>
      </c>
      <c r="C52" s="223"/>
      <c r="D52" s="224"/>
      <c r="E52" s="224"/>
      <c r="F52" s="224"/>
      <c r="G52" s="224"/>
      <c r="H52" s="224"/>
      <c r="I52" s="224"/>
      <c r="J52" s="224"/>
      <c r="K52" s="225">
        <f t="shared" si="10"/>
        <v>0</v>
      </c>
    </row>
    <row r="53" spans="2:11" ht="38.25" hidden="1" customHeight="1" x14ac:dyDescent="0.25">
      <c r="B53" s="222" t="s">
        <v>1631</v>
      </c>
      <c r="C53" s="223"/>
      <c r="D53" s="224"/>
      <c r="E53" s="224"/>
      <c r="F53" s="224"/>
      <c r="G53" s="224"/>
      <c r="H53" s="224"/>
      <c r="I53" s="224"/>
      <c r="J53" s="224"/>
      <c r="K53" s="225">
        <f t="shared" si="10"/>
        <v>0</v>
      </c>
    </row>
    <row r="54" spans="2:11" ht="38.25" hidden="1" customHeight="1" x14ac:dyDescent="0.25">
      <c r="B54" s="222" t="s">
        <v>1632</v>
      </c>
      <c r="C54" s="223"/>
      <c r="D54" s="224"/>
      <c r="E54" s="224"/>
      <c r="F54" s="224"/>
      <c r="G54" s="224"/>
      <c r="H54" s="224"/>
      <c r="I54" s="224"/>
      <c r="J54" s="224"/>
      <c r="K54" s="225">
        <f t="shared" si="10"/>
        <v>0</v>
      </c>
    </row>
    <row r="55" spans="2:11" ht="45.75" hidden="1" customHeight="1" x14ac:dyDescent="0.25">
      <c r="B55" s="236" t="s">
        <v>1633</v>
      </c>
      <c r="C55" s="237"/>
      <c r="D55" s="224"/>
      <c r="E55" s="224"/>
      <c r="F55" s="224"/>
      <c r="G55" s="224"/>
      <c r="H55" s="224"/>
      <c r="I55" s="224"/>
      <c r="J55" s="224"/>
      <c r="K55" s="225">
        <f t="shared" si="10"/>
        <v>0</v>
      </c>
    </row>
    <row r="56" spans="2:11" hidden="1" x14ac:dyDescent="0.2">
      <c r="C56" s="231"/>
      <c r="D56" s="231"/>
      <c r="E56" s="231"/>
      <c r="F56" s="231"/>
      <c r="G56" s="231"/>
      <c r="H56" s="231"/>
      <c r="I56" s="231"/>
      <c r="J56" s="231"/>
      <c r="K56" s="231"/>
    </row>
    <row r="57" spans="2:11" ht="15.75" hidden="1" x14ac:dyDescent="0.25">
      <c r="B57" s="226" t="s">
        <v>1622</v>
      </c>
      <c r="C57" s="227"/>
      <c r="D57" s="232">
        <f t="shared" ref="D57:J57" si="11">D37+D39+SUM(D47:D55)</f>
        <v>41800000</v>
      </c>
      <c r="E57" s="232">
        <f t="shared" si="11"/>
        <v>0</v>
      </c>
      <c r="F57" s="232">
        <f t="shared" si="11"/>
        <v>0</v>
      </c>
      <c r="G57" s="232">
        <f t="shared" si="11"/>
        <v>23181689</v>
      </c>
      <c r="H57" s="232">
        <f t="shared" si="11"/>
        <v>0</v>
      </c>
      <c r="I57" s="232">
        <f t="shared" si="11"/>
        <v>9262597</v>
      </c>
      <c r="J57" s="232">
        <f t="shared" si="11"/>
        <v>2250075393</v>
      </c>
      <c r="K57" s="232">
        <f>K37+K39+SUM(K47:K55)</f>
        <v>2324319679</v>
      </c>
    </row>
    <row r="60" spans="2:11" x14ac:dyDescent="0.2">
      <c r="B60" s="218" t="s">
        <v>1612</v>
      </c>
    </row>
    <row r="63" spans="2:11" s="239" customFormat="1" ht="18" customHeight="1" x14ac:dyDescent="0.2">
      <c r="B63" s="238"/>
      <c r="E63" s="238"/>
      <c r="G63" s="240"/>
      <c r="J63" s="238"/>
      <c r="K63" s="240"/>
    </row>
    <row r="64" spans="2:11" s="239" customFormat="1" ht="18" customHeight="1" x14ac:dyDescent="0.2">
      <c r="B64" s="241" t="str">
        <f>+EEFF!B72</f>
        <v>JUAN CARLOS MARULANDA GOMEZ</v>
      </c>
      <c r="E64" s="241" t="str">
        <f>+EEFF!H72</f>
        <v>JULIAN TAFUR BONILLA</v>
      </c>
      <c r="F64" s="242"/>
      <c r="J64" s="241" t="s">
        <v>1584</v>
      </c>
    </row>
    <row r="65" spans="2:11" s="239" customFormat="1" ht="18" customHeight="1" x14ac:dyDescent="0.2">
      <c r="B65" s="243" t="s">
        <v>1613</v>
      </c>
      <c r="E65" s="243" t="s">
        <v>1614</v>
      </c>
      <c r="J65" s="243" t="s">
        <v>1615</v>
      </c>
    </row>
    <row r="66" spans="2:11" s="239" customFormat="1" ht="18" customHeight="1" x14ac:dyDescent="0.2">
      <c r="B66" s="239" t="s">
        <v>1616</v>
      </c>
      <c r="E66" s="239" t="str">
        <f>+EEFF!H74</f>
        <v>T.P.  183688- T</v>
      </c>
      <c r="J66" s="239" t="str">
        <f>+EEFF!K74</f>
        <v>T.P. 322813-T</v>
      </c>
    </row>
    <row r="67" spans="2:11" ht="18" customHeight="1" x14ac:dyDescent="0.2">
      <c r="E67" s="218" t="s">
        <v>1616</v>
      </c>
      <c r="J67" s="218" t="s">
        <v>1617</v>
      </c>
    </row>
    <row r="68" spans="2:11" ht="24.75" customHeight="1" x14ac:dyDescent="0.2"/>
    <row r="69" spans="2:11" ht="24.75" customHeight="1" x14ac:dyDescent="0.2"/>
    <row r="70" spans="2:11" ht="15.75" x14ac:dyDescent="0.25">
      <c r="B70" s="244" t="s">
        <v>1618</v>
      </c>
      <c r="C70" s="245"/>
      <c r="D70" s="245"/>
      <c r="E70" s="245"/>
      <c r="F70" s="245"/>
      <c r="G70" s="245"/>
      <c r="H70" s="245"/>
      <c r="I70" s="245"/>
      <c r="J70" s="245"/>
      <c r="K70" s="245"/>
    </row>
    <row r="71" spans="2:11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</row>
    <row r="72" spans="2:11" ht="49.5" customHeight="1" x14ac:dyDescent="0.2">
      <c r="B72" s="254" t="s">
        <v>1637</v>
      </c>
      <c r="C72" s="254"/>
      <c r="D72" s="254"/>
      <c r="E72" s="254"/>
      <c r="F72" s="254"/>
      <c r="G72" s="254"/>
      <c r="H72" s="254"/>
      <c r="I72" s="254"/>
      <c r="J72" s="254"/>
      <c r="K72" s="254"/>
    </row>
    <row r="73" spans="2:11" ht="50.25" customHeight="1" x14ac:dyDescent="0.2">
      <c r="B73" s="254" t="s">
        <v>1638</v>
      </c>
      <c r="C73" s="254"/>
      <c r="D73" s="254"/>
      <c r="E73" s="254"/>
      <c r="F73" s="254"/>
      <c r="G73" s="254"/>
      <c r="H73" s="254"/>
      <c r="I73" s="254"/>
      <c r="J73" s="254"/>
      <c r="K73" s="254"/>
    </row>
  </sheetData>
  <mergeCells count="6">
    <mergeCell ref="B73:K73"/>
    <mergeCell ref="B3:K3"/>
    <mergeCell ref="B4:K4"/>
    <mergeCell ref="B5:K5"/>
    <mergeCell ref="B6:K6"/>
    <mergeCell ref="B72:K7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EEFF</vt:lpstr>
      <vt:lpstr>Hoja8</vt:lpstr>
      <vt:lpstr>Hoja7</vt:lpstr>
      <vt:lpstr>Hoja6</vt:lpstr>
      <vt:lpstr>Hoja5</vt:lpstr>
      <vt:lpstr>Hoja4</vt:lpstr>
      <vt:lpstr>ESTADO DE RESULTADOS</vt:lpstr>
      <vt:lpstr>ECP</vt:lpstr>
      <vt:lpstr>Estado-cambios-patrimon-individ</vt:lpstr>
      <vt:lpstr>Hoja3</vt:lpstr>
      <vt:lpstr>CXP</vt:lpstr>
      <vt:lpstr>Hoja2</vt:lpstr>
      <vt:lpstr>CXC</vt:lpstr>
      <vt:lpstr>CC2</vt:lpstr>
      <vt:lpstr>EXOGENA</vt:lpstr>
      <vt:lpstr>Hoja1</vt:lpstr>
      <vt:lpstr>RELACION DE INGRESOS</vt:lpstr>
      <vt:lpstr>EEFF!Área_de_impresión</vt:lpstr>
      <vt:lpstr>'ESTADO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CIFUENTES</dc:creator>
  <cp:lastModifiedBy>julian tafur bonilla</cp:lastModifiedBy>
  <cp:lastPrinted>2025-05-02T02:57:01Z</cp:lastPrinted>
  <dcterms:created xsi:type="dcterms:W3CDTF">2019-02-24T21:26:43Z</dcterms:created>
  <dcterms:modified xsi:type="dcterms:W3CDTF">2026-03-03T15:02:05Z</dcterms:modified>
</cp:coreProperties>
</file>